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Administrator" algorithmName="SHA-512" hashValue="yERX9F69Q1jKw5mmT/6zEkhRy/8zyX6W2DIOrADFVwYhBAbnNsecgwFoNF5d3lgJu1kjoTTZU467k0WWyx0gUA==" saltValue="AteLXpm6f/3OZclNskc58w==" spinCount="10000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570" windowHeight="8160" firstSheet="4" activeTab="21"/>
  </bookViews>
  <sheets>
    <sheet name="31" sheetId="143" r:id="rId1"/>
    <sheet name="32" sheetId="144" r:id="rId2"/>
    <sheet name="33" sheetId="145" r:id="rId3"/>
    <sheet name="34" sheetId="146" r:id="rId4"/>
    <sheet name="35" sheetId="147" r:id="rId5"/>
    <sheet name="36" sheetId="149" r:id="rId6"/>
    <sheet name="37" sheetId="148" r:id="rId7"/>
    <sheet name="38" sheetId="150" r:id="rId8"/>
    <sheet name="39" sheetId="151" r:id="rId9"/>
    <sheet name="40" sheetId="152" r:id="rId10"/>
    <sheet name="41" sheetId="153" r:id="rId11"/>
    <sheet name="42" sheetId="154" r:id="rId12"/>
    <sheet name="43" sheetId="156" r:id="rId13"/>
    <sheet name="44" sheetId="155" r:id="rId14"/>
    <sheet name="45" sheetId="158" r:id="rId15"/>
    <sheet name="46" sheetId="157" r:id="rId16"/>
    <sheet name="47" sheetId="159" r:id="rId17"/>
    <sheet name="48" sheetId="160" r:id="rId18"/>
    <sheet name="49" sheetId="161" r:id="rId19"/>
    <sheet name="50" sheetId="162" r:id="rId20"/>
    <sheet name="51" sheetId="163" r:id="rId21"/>
    <sheet name="52" sheetId="164" r:id="rId22"/>
    <sheet name="1" sheetId="165" r:id="rId23"/>
    <sheet name="kopie" sheetId="95" r:id="rId24"/>
    <sheet name="Weeknummers" sheetId="35" r:id="rId2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95" l="1"/>
  <c r="D4" i="165"/>
  <c r="AK18" i="165"/>
  <c r="AJ18" i="165"/>
  <c r="AI18" i="165"/>
  <c r="AH18" i="165"/>
  <c r="AG18" i="165"/>
  <c r="AF18" i="165"/>
  <c r="AD18" i="165"/>
  <c r="AC18" i="165"/>
  <c r="AB18" i="165"/>
  <c r="AA18" i="165"/>
  <c r="Z18" i="165"/>
  <c r="AW8" i="165" s="1"/>
  <c r="Y18" i="165"/>
  <c r="AC23" i="165" s="1"/>
  <c r="W18" i="165"/>
  <c r="V18" i="165"/>
  <c r="U18" i="165"/>
  <c r="T18" i="165"/>
  <c r="S18" i="165"/>
  <c r="R18" i="165"/>
  <c r="P18" i="165"/>
  <c r="O18" i="165"/>
  <c r="N18" i="165"/>
  <c r="AW11" i="165" s="1"/>
  <c r="M18" i="165"/>
  <c r="L18" i="165"/>
  <c r="K18" i="165"/>
  <c r="I18" i="165"/>
  <c r="H18" i="165"/>
  <c r="G18" i="165"/>
  <c r="F18" i="165"/>
  <c r="E18" i="165"/>
  <c r="D18" i="165"/>
  <c r="AK17" i="165"/>
  <c r="AJ17" i="165"/>
  <c r="AI17" i="165"/>
  <c r="AH17" i="165"/>
  <c r="AG17" i="165"/>
  <c r="AF17" i="165"/>
  <c r="AD17" i="165"/>
  <c r="AC17" i="165"/>
  <c r="AB17" i="165"/>
  <c r="AA17" i="165"/>
  <c r="Z17" i="165"/>
  <c r="Y17" i="165"/>
  <c r="W17" i="165"/>
  <c r="V17" i="165"/>
  <c r="U17" i="165"/>
  <c r="T17" i="165"/>
  <c r="S17" i="165"/>
  <c r="R17" i="165"/>
  <c r="P17" i="165"/>
  <c r="O17" i="165"/>
  <c r="N17" i="165"/>
  <c r="M17" i="165"/>
  <c r="L17" i="165"/>
  <c r="K17" i="165"/>
  <c r="I17" i="165"/>
  <c r="H17" i="165"/>
  <c r="G17" i="165"/>
  <c r="F17" i="165"/>
  <c r="E17" i="165"/>
  <c r="D17" i="165"/>
  <c r="AK16" i="165"/>
  <c r="AJ16" i="165"/>
  <c r="AI16" i="165"/>
  <c r="AH16" i="165"/>
  <c r="AG16" i="165"/>
  <c r="AF16" i="165"/>
  <c r="AD16" i="165"/>
  <c r="AC16" i="165"/>
  <c r="AB16" i="165"/>
  <c r="AA16" i="165"/>
  <c r="Z16" i="165"/>
  <c r="Y16" i="165"/>
  <c r="W16" i="165"/>
  <c r="V16" i="165"/>
  <c r="U16" i="165"/>
  <c r="T16" i="165"/>
  <c r="S16" i="165"/>
  <c r="R16" i="165"/>
  <c r="P16" i="165"/>
  <c r="O16" i="165"/>
  <c r="N16" i="165"/>
  <c r="M16" i="165"/>
  <c r="L16" i="165"/>
  <c r="K16" i="165"/>
  <c r="I16" i="165"/>
  <c r="H16" i="165"/>
  <c r="G16" i="165"/>
  <c r="F16" i="165"/>
  <c r="E16" i="165"/>
  <c r="D16" i="165"/>
  <c r="AK15" i="165"/>
  <c r="AJ15" i="165"/>
  <c r="AI15" i="165"/>
  <c r="AH15" i="165"/>
  <c r="AG15" i="165"/>
  <c r="AF15" i="165"/>
  <c r="AD15" i="165"/>
  <c r="AC15" i="165"/>
  <c r="AB15" i="165"/>
  <c r="AA15" i="165"/>
  <c r="Z15" i="165"/>
  <c r="Y15" i="165"/>
  <c r="W15" i="165"/>
  <c r="V15" i="165"/>
  <c r="U15" i="165"/>
  <c r="T15" i="165"/>
  <c r="S15" i="165"/>
  <c r="R15" i="165"/>
  <c r="P15" i="165"/>
  <c r="O15" i="165"/>
  <c r="N15" i="165"/>
  <c r="M15" i="165"/>
  <c r="L15" i="165"/>
  <c r="K15" i="165"/>
  <c r="I15" i="165"/>
  <c r="H15" i="165"/>
  <c r="G15" i="165"/>
  <c r="F15" i="165"/>
  <c r="E15" i="165"/>
  <c r="D15" i="165"/>
  <c r="AK14" i="165"/>
  <c r="AJ14" i="165"/>
  <c r="AI14" i="165"/>
  <c r="AH14" i="165"/>
  <c r="AG14" i="165"/>
  <c r="AF14" i="165"/>
  <c r="AD14" i="165"/>
  <c r="AC14" i="165"/>
  <c r="AB14" i="165"/>
  <c r="AA14" i="165"/>
  <c r="Z14" i="165"/>
  <c r="Y14" i="165"/>
  <c r="W14" i="165"/>
  <c r="V14" i="165"/>
  <c r="U14" i="165"/>
  <c r="T14" i="165"/>
  <c r="S14" i="165"/>
  <c r="R14" i="165"/>
  <c r="P14" i="165"/>
  <c r="O14" i="165"/>
  <c r="N14" i="165"/>
  <c r="M14" i="165"/>
  <c r="L14" i="165"/>
  <c r="K14" i="165"/>
  <c r="I14" i="165"/>
  <c r="H14" i="165"/>
  <c r="G14" i="165"/>
  <c r="F14" i="165"/>
  <c r="E14" i="165"/>
  <c r="D14" i="165"/>
  <c r="AR12" i="165"/>
  <c r="AQ12" i="165"/>
  <c r="AP12" i="165"/>
  <c r="AO12" i="165"/>
  <c r="AN12" i="165"/>
  <c r="AM12" i="165"/>
  <c r="AK12" i="165"/>
  <c r="AJ12" i="165"/>
  <c r="AI12" i="165"/>
  <c r="AH12" i="165"/>
  <c r="AG12" i="165"/>
  <c r="AF12" i="165"/>
  <c r="AD12" i="165"/>
  <c r="AC12" i="165"/>
  <c r="AB12" i="165"/>
  <c r="AA12" i="165"/>
  <c r="Z12" i="165"/>
  <c r="Y12" i="165"/>
  <c r="W12" i="165"/>
  <c r="V12" i="165"/>
  <c r="U12" i="165"/>
  <c r="T12" i="165"/>
  <c r="S12" i="165"/>
  <c r="R12" i="165"/>
  <c r="P12" i="165"/>
  <c r="O12" i="165"/>
  <c r="N12" i="165"/>
  <c r="M12" i="165"/>
  <c r="L12" i="165"/>
  <c r="K12" i="165"/>
  <c r="I12" i="165"/>
  <c r="H12" i="165"/>
  <c r="G12" i="165"/>
  <c r="F12" i="165"/>
  <c r="E12" i="165"/>
  <c r="D12" i="165"/>
  <c r="AR11" i="165"/>
  <c r="AQ11" i="165"/>
  <c r="AP11" i="165"/>
  <c r="AO11" i="165"/>
  <c r="AN11" i="165"/>
  <c r="AM11" i="165"/>
  <c r="AK11" i="165"/>
  <c r="AJ11" i="165"/>
  <c r="AI11" i="165"/>
  <c r="AH11" i="165"/>
  <c r="AG11" i="165"/>
  <c r="AF11" i="165"/>
  <c r="AD11" i="165"/>
  <c r="AC11" i="165"/>
  <c r="AB11" i="165"/>
  <c r="AA11" i="165"/>
  <c r="Z11" i="165"/>
  <c r="Y11" i="165"/>
  <c r="W11" i="165"/>
  <c r="V11" i="165"/>
  <c r="U11" i="165"/>
  <c r="T11" i="165"/>
  <c r="S11" i="165"/>
  <c r="R11" i="165"/>
  <c r="P11" i="165"/>
  <c r="O11" i="165"/>
  <c r="N11" i="165"/>
  <c r="M11" i="165"/>
  <c r="L11" i="165"/>
  <c r="K11" i="165"/>
  <c r="I11" i="165"/>
  <c r="H11" i="165"/>
  <c r="G11" i="165"/>
  <c r="F11" i="165"/>
  <c r="E11" i="165"/>
  <c r="D11" i="165"/>
  <c r="AR10" i="165"/>
  <c r="AQ10" i="165"/>
  <c r="AP10" i="165"/>
  <c r="AO10" i="165"/>
  <c r="AN10" i="165"/>
  <c r="AM10" i="165"/>
  <c r="AK10" i="165"/>
  <c r="AJ10" i="165"/>
  <c r="AI10" i="165"/>
  <c r="AH10" i="165"/>
  <c r="AG10" i="165"/>
  <c r="AF10" i="165"/>
  <c r="AD10" i="165"/>
  <c r="AC10" i="165"/>
  <c r="AB10" i="165"/>
  <c r="AA10" i="165"/>
  <c r="Z10" i="165"/>
  <c r="Y10" i="165"/>
  <c r="W10" i="165"/>
  <c r="V10" i="165"/>
  <c r="U10" i="165"/>
  <c r="T10" i="165"/>
  <c r="S10" i="165"/>
  <c r="R10" i="165"/>
  <c r="P10" i="165"/>
  <c r="O10" i="165"/>
  <c r="N10" i="165"/>
  <c r="M10" i="165"/>
  <c r="L10" i="165"/>
  <c r="K10" i="165"/>
  <c r="I10" i="165"/>
  <c r="H10" i="165"/>
  <c r="G10" i="165"/>
  <c r="F10" i="165"/>
  <c r="E10" i="165"/>
  <c r="D10" i="165"/>
  <c r="AR9" i="165"/>
  <c r="AQ9" i="165"/>
  <c r="AP9" i="165"/>
  <c r="AO9" i="165"/>
  <c r="AN9" i="165"/>
  <c r="AM9" i="165"/>
  <c r="AK9" i="165"/>
  <c r="AJ9" i="165"/>
  <c r="AI9" i="165"/>
  <c r="AH9" i="165"/>
  <c r="AG9" i="165"/>
  <c r="AF9" i="165"/>
  <c r="AD9" i="165"/>
  <c r="AC9" i="165"/>
  <c r="AB9" i="165"/>
  <c r="AA9" i="165"/>
  <c r="Z9" i="165"/>
  <c r="Y9" i="165"/>
  <c r="W9" i="165"/>
  <c r="V9" i="165"/>
  <c r="U9" i="165"/>
  <c r="T9" i="165"/>
  <c r="S9" i="165"/>
  <c r="R9" i="165"/>
  <c r="P9" i="165"/>
  <c r="O9" i="165"/>
  <c r="N9" i="165"/>
  <c r="M9" i="165"/>
  <c r="L9" i="165"/>
  <c r="K9" i="165"/>
  <c r="I9" i="165"/>
  <c r="H9" i="165"/>
  <c r="G9" i="165"/>
  <c r="F9" i="165"/>
  <c r="E9" i="165"/>
  <c r="D9" i="165"/>
  <c r="AR8" i="165"/>
  <c r="AQ8" i="165"/>
  <c r="AP8" i="165"/>
  <c r="AO8" i="165"/>
  <c r="AN8" i="165"/>
  <c r="AM8" i="165"/>
  <c r="AK8" i="165"/>
  <c r="AJ8" i="165"/>
  <c r="AI8" i="165"/>
  <c r="AH8" i="165"/>
  <c r="AG8" i="165"/>
  <c r="AF8" i="165"/>
  <c r="AD8" i="165"/>
  <c r="AC8" i="165"/>
  <c r="AB8" i="165"/>
  <c r="AA8" i="165"/>
  <c r="Z8" i="165"/>
  <c r="Y8" i="165"/>
  <c r="W8" i="165"/>
  <c r="V8" i="165"/>
  <c r="U8" i="165"/>
  <c r="T8" i="165"/>
  <c r="S8" i="165"/>
  <c r="R8" i="165"/>
  <c r="P8" i="165"/>
  <c r="O8" i="165"/>
  <c r="N8" i="165"/>
  <c r="M8" i="165"/>
  <c r="L8" i="165"/>
  <c r="K8" i="165"/>
  <c r="I8" i="165"/>
  <c r="H8" i="165"/>
  <c r="G8" i="165"/>
  <c r="F8" i="165"/>
  <c r="E8" i="165"/>
  <c r="D8" i="165"/>
  <c r="AR7" i="165"/>
  <c r="AQ7" i="165"/>
  <c r="AP7" i="165"/>
  <c r="AO7" i="165"/>
  <c r="AN7" i="165"/>
  <c r="AM7" i="165"/>
  <c r="AK7" i="165"/>
  <c r="AJ7" i="165"/>
  <c r="AI7" i="165"/>
  <c r="AH7" i="165"/>
  <c r="AG7" i="165"/>
  <c r="AF7" i="165"/>
  <c r="AF23" i="165" s="1"/>
  <c r="AD7" i="165"/>
  <c r="AC7" i="165"/>
  <c r="AB7" i="165"/>
  <c r="AA7" i="165"/>
  <c r="Z7" i="165"/>
  <c r="Y7" i="165"/>
  <c r="W7" i="165"/>
  <c r="V7" i="165"/>
  <c r="U7" i="165"/>
  <c r="T7" i="165"/>
  <c r="S7" i="165"/>
  <c r="R7" i="165"/>
  <c r="R23" i="165" s="1"/>
  <c r="P7" i="165"/>
  <c r="O7" i="165"/>
  <c r="N7" i="165"/>
  <c r="M7" i="165"/>
  <c r="L7" i="165"/>
  <c r="K7" i="165"/>
  <c r="I7" i="165"/>
  <c r="H7" i="165"/>
  <c r="G7" i="165"/>
  <c r="F7" i="165"/>
  <c r="E7" i="165"/>
  <c r="D7" i="165"/>
  <c r="K4" i="165"/>
  <c r="R4" i="165" s="1"/>
  <c r="Y4" i="165" s="1"/>
  <c r="AF4" i="165" s="1"/>
  <c r="AM4" i="165" s="1"/>
  <c r="O23" i="165" l="1"/>
  <c r="O19" i="165"/>
  <c r="P19" i="165"/>
  <c r="AG19" i="165"/>
  <c r="AV9" i="165"/>
  <c r="AV12" i="165"/>
  <c r="S19" i="165"/>
  <c r="AI19" i="165"/>
  <c r="AH19" i="165"/>
  <c r="AV8" i="165"/>
  <c r="U19" i="165"/>
  <c r="AK19" i="165"/>
  <c r="V19" i="165"/>
  <c r="AM23" i="165"/>
  <c r="AJ23" i="165"/>
  <c r="AV10" i="165"/>
  <c r="Y19" i="165"/>
  <c r="AO19" i="165"/>
  <c r="V23" i="165"/>
  <c r="G19" i="165"/>
  <c r="AU11" i="165" s="1"/>
  <c r="W19" i="165"/>
  <c r="AN19" i="165"/>
  <c r="I19" i="165"/>
  <c r="AU12" i="165" s="1"/>
  <c r="Z19" i="165"/>
  <c r="AP19" i="165"/>
  <c r="AJ19" i="165"/>
  <c r="AA19" i="165"/>
  <c r="H23" i="165"/>
  <c r="AW9" i="165"/>
  <c r="AW10" i="165"/>
  <c r="D19" i="165"/>
  <c r="K23" i="165"/>
  <c r="L19" i="165"/>
  <c r="AB19" i="165"/>
  <c r="T19" i="165"/>
  <c r="AQ19" i="165"/>
  <c r="M19" i="165"/>
  <c r="AC19" i="165"/>
  <c r="AR19" i="165"/>
  <c r="N19" i="165"/>
  <c r="AD19" i="165"/>
  <c r="AW12" i="165"/>
  <c r="K19" i="165"/>
  <c r="AV7" i="165"/>
  <c r="AW7" i="165"/>
  <c r="D23" i="165"/>
  <c r="AF19" i="165"/>
  <c r="R19" i="165"/>
  <c r="AV11" i="165"/>
  <c r="E19" i="165"/>
  <c r="Y23" i="165"/>
  <c r="F19" i="165"/>
  <c r="AM19" i="165"/>
  <c r="H19" i="165"/>
  <c r="AK18" i="164"/>
  <c r="AJ18" i="164"/>
  <c r="AI18" i="164"/>
  <c r="AH18" i="164"/>
  <c r="AG18" i="164"/>
  <c r="AF18" i="164"/>
  <c r="AD18" i="164"/>
  <c r="AC18" i="164"/>
  <c r="AB18" i="164"/>
  <c r="AA18" i="164"/>
  <c r="Z18" i="164"/>
  <c r="Y18" i="164"/>
  <c r="W18" i="164"/>
  <c r="V18" i="164"/>
  <c r="U18" i="164"/>
  <c r="T18" i="164"/>
  <c r="S18" i="164"/>
  <c r="R18" i="164"/>
  <c r="P18" i="164"/>
  <c r="O18" i="164"/>
  <c r="N18" i="164"/>
  <c r="M18" i="164"/>
  <c r="L18" i="164"/>
  <c r="K18" i="164"/>
  <c r="I18" i="164"/>
  <c r="H18" i="164"/>
  <c r="G18" i="164"/>
  <c r="F18" i="164"/>
  <c r="E18" i="164"/>
  <c r="D18" i="164"/>
  <c r="AK17" i="164"/>
  <c r="AJ17" i="164"/>
  <c r="AI17" i="164"/>
  <c r="AH17" i="164"/>
  <c r="AG17" i="164"/>
  <c r="AF17" i="164"/>
  <c r="AD17" i="164"/>
  <c r="AC17" i="164"/>
  <c r="AB17" i="164"/>
  <c r="AA17" i="164"/>
  <c r="Z17" i="164"/>
  <c r="Y17" i="164"/>
  <c r="W17" i="164"/>
  <c r="V17" i="164"/>
  <c r="U17" i="164"/>
  <c r="T17" i="164"/>
  <c r="S17" i="164"/>
  <c r="R17" i="164"/>
  <c r="P17" i="164"/>
  <c r="O17" i="164"/>
  <c r="N17" i="164"/>
  <c r="M17" i="164"/>
  <c r="L17" i="164"/>
  <c r="K17" i="164"/>
  <c r="I17" i="164"/>
  <c r="H17" i="164"/>
  <c r="G17" i="164"/>
  <c r="F17" i="164"/>
  <c r="E17" i="164"/>
  <c r="D17" i="164"/>
  <c r="AK16" i="164"/>
  <c r="AJ16" i="164"/>
  <c r="AI16" i="164"/>
  <c r="AH16" i="164"/>
  <c r="AG16" i="164"/>
  <c r="AF16" i="164"/>
  <c r="AD16" i="164"/>
  <c r="AC16" i="164"/>
  <c r="AB16" i="164"/>
  <c r="AA16" i="164"/>
  <c r="Z16" i="164"/>
  <c r="Y16" i="164"/>
  <c r="W16" i="164"/>
  <c r="V16" i="164"/>
  <c r="U16" i="164"/>
  <c r="T16" i="164"/>
  <c r="S16" i="164"/>
  <c r="R16" i="164"/>
  <c r="P16" i="164"/>
  <c r="O16" i="164"/>
  <c r="N16" i="164"/>
  <c r="M16" i="164"/>
  <c r="L16" i="164"/>
  <c r="K16" i="164"/>
  <c r="I16" i="164"/>
  <c r="H16" i="164"/>
  <c r="G16" i="164"/>
  <c r="F16" i="164"/>
  <c r="E16" i="164"/>
  <c r="D16" i="164"/>
  <c r="AK15" i="164"/>
  <c r="AJ15" i="164"/>
  <c r="AI15" i="164"/>
  <c r="AH15" i="164"/>
  <c r="AG15" i="164"/>
  <c r="AF15" i="164"/>
  <c r="AD15" i="164"/>
  <c r="AC15" i="164"/>
  <c r="AB15" i="164"/>
  <c r="AA15" i="164"/>
  <c r="Z15" i="164"/>
  <c r="Y15" i="164"/>
  <c r="W15" i="164"/>
  <c r="V15" i="164"/>
  <c r="U15" i="164"/>
  <c r="T15" i="164"/>
  <c r="S15" i="164"/>
  <c r="R15" i="164"/>
  <c r="P15" i="164"/>
  <c r="O15" i="164"/>
  <c r="N15" i="164"/>
  <c r="M15" i="164"/>
  <c r="L15" i="164"/>
  <c r="K15" i="164"/>
  <c r="I15" i="164"/>
  <c r="H15" i="164"/>
  <c r="G15" i="164"/>
  <c r="F15" i="164"/>
  <c r="E15" i="164"/>
  <c r="D15" i="164"/>
  <c r="AK14" i="164"/>
  <c r="AJ14" i="164"/>
  <c r="AI14" i="164"/>
  <c r="AH14" i="164"/>
  <c r="AG14" i="164"/>
  <c r="AF14" i="164"/>
  <c r="AD14" i="164"/>
  <c r="AC14" i="164"/>
  <c r="AB14" i="164"/>
  <c r="AA14" i="164"/>
  <c r="Z14" i="164"/>
  <c r="Y14" i="164"/>
  <c r="W14" i="164"/>
  <c r="V14" i="164"/>
  <c r="U14" i="164"/>
  <c r="T14" i="164"/>
  <c r="S14" i="164"/>
  <c r="R14" i="164"/>
  <c r="P14" i="164"/>
  <c r="O14" i="164"/>
  <c r="N14" i="164"/>
  <c r="M14" i="164"/>
  <c r="L14" i="164"/>
  <c r="K14" i="164"/>
  <c r="I14" i="164"/>
  <c r="H14" i="164"/>
  <c r="G14" i="164"/>
  <c r="F14" i="164"/>
  <c r="E14" i="164"/>
  <c r="D14" i="164"/>
  <c r="AX13" i="164"/>
  <c r="AX12" i="164"/>
  <c r="AS12" i="164"/>
  <c r="AR12" i="164"/>
  <c r="AQ12" i="164"/>
  <c r="AP12" i="164"/>
  <c r="AO12" i="164"/>
  <c r="AN12" i="164"/>
  <c r="AM12" i="164"/>
  <c r="AK12" i="164"/>
  <c r="AJ12" i="164"/>
  <c r="AI12" i="164"/>
  <c r="AH12" i="164"/>
  <c r="AG12" i="164"/>
  <c r="AF12" i="164"/>
  <c r="AD12" i="164"/>
  <c r="AC12" i="164"/>
  <c r="AB12" i="164"/>
  <c r="AA12" i="164"/>
  <c r="Z12" i="164"/>
  <c r="Y12" i="164"/>
  <c r="W12" i="164"/>
  <c r="V12" i="164"/>
  <c r="U12" i="164"/>
  <c r="T12" i="164"/>
  <c r="S12" i="164"/>
  <c r="R12" i="164"/>
  <c r="P12" i="164"/>
  <c r="O12" i="164"/>
  <c r="N12" i="164"/>
  <c r="M12" i="164"/>
  <c r="L12" i="164"/>
  <c r="K12" i="164"/>
  <c r="I12" i="164"/>
  <c r="H12" i="164"/>
  <c r="G12" i="164"/>
  <c r="F12" i="164"/>
  <c r="E12" i="164"/>
  <c r="D12" i="164"/>
  <c r="AX11" i="164"/>
  <c r="AS11" i="164"/>
  <c r="AR11" i="164"/>
  <c r="AQ11" i="164"/>
  <c r="AP11" i="164"/>
  <c r="AO11" i="164"/>
  <c r="AN11" i="164"/>
  <c r="AM11" i="164"/>
  <c r="AK11" i="164"/>
  <c r="AJ11" i="164"/>
  <c r="AI11" i="164"/>
  <c r="AH11" i="164"/>
  <c r="AG11" i="164"/>
  <c r="AF11" i="164"/>
  <c r="AD11" i="164"/>
  <c r="AC11" i="164"/>
  <c r="AB11" i="164"/>
  <c r="AA11" i="164"/>
  <c r="Z11" i="164"/>
  <c r="Y11" i="164"/>
  <c r="W11" i="164"/>
  <c r="V11" i="164"/>
  <c r="U11" i="164"/>
  <c r="T11" i="164"/>
  <c r="S11" i="164"/>
  <c r="R11" i="164"/>
  <c r="P11" i="164"/>
  <c r="O11" i="164"/>
  <c r="N11" i="164"/>
  <c r="M11" i="164"/>
  <c r="L11" i="164"/>
  <c r="K11" i="164"/>
  <c r="I11" i="164"/>
  <c r="H11" i="164"/>
  <c r="G11" i="164"/>
  <c r="F11" i="164"/>
  <c r="E11" i="164"/>
  <c r="D11" i="164"/>
  <c r="AS10" i="164"/>
  <c r="AR10" i="164"/>
  <c r="AQ10" i="164"/>
  <c r="AP10" i="164"/>
  <c r="AO10" i="164"/>
  <c r="AN10" i="164"/>
  <c r="AM10" i="164"/>
  <c r="AK10" i="164"/>
  <c r="AJ10" i="164"/>
  <c r="AI10" i="164"/>
  <c r="AH10" i="164"/>
  <c r="AG10" i="164"/>
  <c r="AF10" i="164"/>
  <c r="AD10" i="164"/>
  <c r="AC10" i="164"/>
  <c r="AB10" i="164"/>
  <c r="AA10" i="164"/>
  <c r="Z10" i="164"/>
  <c r="Y10" i="164"/>
  <c r="W10" i="164"/>
  <c r="V10" i="164"/>
  <c r="U10" i="164"/>
  <c r="T10" i="164"/>
  <c r="S10" i="164"/>
  <c r="R10" i="164"/>
  <c r="P10" i="164"/>
  <c r="O10" i="164"/>
  <c r="N10" i="164"/>
  <c r="M10" i="164"/>
  <c r="L10" i="164"/>
  <c r="K10" i="164"/>
  <c r="I10" i="164"/>
  <c r="H10" i="164"/>
  <c r="G10" i="164"/>
  <c r="F10" i="164"/>
  <c r="E10" i="164"/>
  <c r="D10" i="164"/>
  <c r="AS9" i="164"/>
  <c r="AR9" i="164"/>
  <c r="AQ9" i="164"/>
  <c r="AP9" i="164"/>
  <c r="AO9" i="164"/>
  <c r="AN9" i="164"/>
  <c r="AM9" i="164"/>
  <c r="AK9" i="164"/>
  <c r="AJ9" i="164"/>
  <c r="AI9" i="164"/>
  <c r="AH9" i="164"/>
  <c r="AG9" i="164"/>
  <c r="AF9" i="164"/>
  <c r="AD9" i="164"/>
  <c r="AC9" i="164"/>
  <c r="AB9" i="164"/>
  <c r="AA9" i="164"/>
  <c r="Z9" i="164"/>
  <c r="Y9" i="164"/>
  <c r="W9" i="164"/>
  <c r="V9" i="164"/>
  <c r="U9" i="164"/>
  <c r="T9" i="164"/>
  <c r="S9" i="164"/>
  <c r="R9" i="164"/>
  <c r="P9" i="164"/>
  <c r="O9" i="164"/>
  <c r="N9" i="164"/>
  <c r="M9" i="164"/>
  <c r="L9" i="164"/>
  <c r="K9" i="164"/>
  <c r="I9" i="164"/>
  <c r="H9" i="164"/>
  <c r="G9" i="164"/>
  <c r="F9" i="164"/>
  <c r="E9" i="164"/>
  <c r="D9" i="164"/>
  <c r="AS8" i="164"/>
  <c r="AR8" i="164"/>
  <c r="AQ8" i="164"/>
  <c r="AP8" i="164"/>
  <c r="AO8" i="164"/>
  <c r="AN8" i="164"/>
  <c r="AM8" i="164"/>
  <c r="AK8" i="164"/>
  <c r="AJ8" i="164"/>
  <c r="AI8" i="164"/>
  <c r="AH8" i="164"/>
  <c r="AG8" i="164"/>
  <c r="AF8" i="164"/>
  <c r="AD8" i="164"/>
  <c r="AC8" i="164"/>
  <c r="AB8" i="164"/>
  <c r="AA8" i="164"/>
  <c r="Z8" i="164"/>
  <c r="Y8" i="164"/>
  <c r="W8" i="164"/>
  <c r="V8" i="164"/>
  <c r="U8" i="164"/>
  <c r="T8" i="164"/>
  <c r="S8" i="164"/>
  <c r="R8" i="164"/>
  <c r="P8" i="164"/>
  <c r="O8" i="164"/>
  <c r="N8" i="164"/>
  <c r="M8" i="164"/>
  <c r="L8" i="164"/>
  <c r="K8" i="164"/>
  <c r="I8" i="164"/>
  <c r="H8" i="164"/>
  <c r="G8" i="164"/>
  <c r="F8" i="164"/>
  <c r="E8" i="164"/>
  <c r="D8" i="164"/>
  <c r="AS7" i="164"/>
  <c r="AR7" i="164"/>
  <c r="AW12" i="164" s="1"/>
  <c r="AQ7" i="164"/>
  <c r="AQ19" i="164" s="1"/>
  <c r="AP7" i="164"/>
  <c r="AO7" i="164"/>
  <c r="AN7" i="164"/>
  <c r="AN19" i="164" s="1"/>
  <c r="AM7" i="164"/>
  <c r="AK7" i="164"/>
  <c r="AJ7" i="164"/>
  <c r="AJ19" i="164" s="1"/>
  <c r="AI7" i="164"/>
  <c r="AI19" i="164" s="1"/>
  <c r="AH7" i="164"/>
  <c r="AG7" i="164"/>
  <c r="AF7" i="164"/>
  <c r="AD7" i="164"/>
  <c r="AC7" i="164"/>
  <c r="AB7" i="164"/>
  <c r="AA7" i="164"/>
  <c r="Z7" i="164"/>
  <c r="Y7" i="164"/>
  <c r="W7" i="164"/>
  <c r="V7" i="164"/>
  <c r="U7" i="164"/>
  <c r="T7" i="164"/>
  <c r="S7" i="164"/>
  <c r="S19" i="164" s="1"/>
  <c r="R7" i="164"/>
  <c r="P7" i="164"/>
  <c r="O7" i="164"/>
  <c r="N7" i="164"/>
  <c r="M7" i="164"/>
  <c r="L7" i="164"/>
  <c r="K7" i="164"/>
  <c r="I7" i="164"/>
  <c r="H7" i="164"/>
  <c r="G7" i="164"/>
  <c r="F7" i="164"/>
  <c r="E7" i="164"/>
  <c r="D7" i="164"/>
  <c r="AK18" i="163"/>
  <c r="AJ18" i="163"/>
  <c r="AI18" i="163"/>
  <c r="AH18" i="163"/>
  <c r="AG18" i="163"/>
  <c r="AF18" i="163"/>
  <c r="AD18" i="163"/>
  <c r="AC18" i="163"/>
  <c r="AB18" i="163"/>
  <c r="AA18" i="163"/>
  <c r="Z18" i="163"/>
  <c r="Y18" i="163"/>
  <c r="W18" i="163"/>
  <c r="V18" i="163"/>
  <c r="U18" i="163"/>
  <c r="T18" i="163"/>
  <c r="S18" i="163"/>
  <c r="R18" i="163"/>
  <c r="P18" i="163"/>
  <c r="O18" i="163"/>
  <c r="N18" i="163"/>
  <c r="M18" i="163"/>
  <c r="L18" i="163"/>
  <c r="K18" i="163"/>
  <c r="I18" i="163"/>
  <c r="H18" i="163"/>
  <c r="G18" i="163"/>
  <c r="F18" i="163"/>
  <c r="E18" i="163"/>
  <c r="D18" i="163"/>
  <c r="AK17" i="163"/>
  <c r="AJ17" i="163"/>
  <c r="AI17" i="163"/>
  <c r="AH17" i="163"/>
  <c r="AG17" i="163"/>
  <c r="AF17" i="163"/>
  <c r="AD17" i="163"/>
  <c r="AC17" i="163"/>
  <c r="AB17" i="163"/>
  <c r="AA17" i="163"/>
  <c r="Z17" i="163"/>
  <c r="Y17" i="163"/>
  <c r="W17" i="163"/>
  <c r="V17" i="163"/>
  <c r="U17" i="163"/>
  <c r="T17" i="163"/>
  <c r="S17" i="163"/>
  <c r="R17" i="163"/>
  <c r="P17" i="163"/>
  <c r="O17" i="163"/>
  <c r="N17" i="163"/>
  <c r="M17" i="163"/>
  <c r="L17" i="163"/>
  <c r="K17" i="163"/>
  <c r="I17" i="163"/>
  <c r="H17" i="163"/>
  <c r="G17" i="163"/>
  <c r="F17" i="163"/>
  <c r="E17" i="163"/>
  <c r="D17" i="163"/>
  <c r="AK16" i="163"/>
  <c r="AJ16" i="163"/>
  <c r="AI16" i="163"/>
  <c r="AH16" i="163"/>
  <c r="AG16" i="163"/>
  <c r="AF16" i="163"/>
  <c r="AD16" i="163"/>
  <c r="AC16" i="163"/>
  <c r="AB16" i="163"/>
  <c r="AA16" i="163"/>
  <c r="Z16" i="163"/>
  <c r="Y16" i="163"/>
  <c r="W16" i="163"/>
  <c r="V16" i="163"/>
  <c r="U16" i="163"/>
  <c r="T16" i="163"/>
  <c r="S16" i="163"/>
  <c r="R16" i="163"/>
  <c r="P16" i="163"/>
  <c r="O16" i="163"/>
  <c r="N16" i="163"/>
  <c r="M16" i="163"/>
  <c r="L16" i="163"/>
  <c r="K16" i="163"/>
  <c r="I16" i="163"/>
  <c r="H16" i="163"/>
  <c r="G16" i="163"/>
  <c r="F16" i="163"/>
  <c r="E16" i="163"/>
  <c r="D16" i="163"/>
  <c r="AK15" i="163"/>
  <c r="AJ15" i="163"/>
  <c r="AI15" i="163"/>
  <c r="AH15" i="163"/>
  <c r="AG15" i="163"/>
  <c r="AF15" i="163"/>
  <c r="AD15" i="163"/>
  <c r="AC15" i="163"/>
  <c r="AB15" i="163"/>
  <c r="AA15" i="163"/>
  <c r="Z15" i="163"/>
  <c r="Y15" i="163"/>
  <c r="W15" i="163"/>
  <c r="V15" i="163"/>
  <c r="U15" i="163"/>
  <c r="T15" i="163"/>
  <c r="S15" i="163"/>
  <c r="R15" i="163"/>
  <c r="P15" i="163"/>
  <c r="O15" i="163"/>
  <c r="N15" i="163"/>
  <c r="M15" i="163"/>
  <c r="L15" i="163"/>
  <c r="K15" i="163"/>
  <c r="I15" i="163"/>
  <c r="H15" i="163"/>
  <c r="G15" i="163"/>
  <c r="F15" i="163"/>
  <c r="E15" i="163"/>
  <c r="D15" i="163"/>
  <c r="AK14" i="163"/>
  <c r="AJ14" i="163"/>
  <c r="AI14" i="163"/>
  <c r="AH14" i="163"/>
  <c r="AG14" i="163"/>
  <c r="AF14" i="163"/>
  <c r="AD14" i="163"/>
  <c r="AC14" i="163"/>
  <c r="AB14" i="163"/>
  <c r="AA14" i="163"/>
  <c r="Z14" i="163"/>
  <c r="Y14" i="163"/>
  <c r="W14" i="163"/>
  <c r="V14" i="163"/>
  <c r="U14" i="163"/>
  <c r="T14" i="163"/>
  <c r="S14" i="163"/>
  <c r="R14" i="163"/>
  <c r="P14" i="163"/>
  <c r="O14" i="163"/>
  <c r="N14" i="163"/>
  <c r="M14" i="163"/>
  <c r="L14" i="163"/>
  <c r="K14" i="163"/>
  <c r="I14" i="163"/>
  <c r="H14" i="163"/>
  <c r="G14" i="163"/>
  <c r="F14" i="163"/>
  <c r="E14" i="163"/>
  <c r="D14" i="163"/>
  <c r="AX12" i="163"/>
  <c r="AS12" i="163"/>
  <c r="AR12" i="163"/>
  <c r="AQ12" i="163"/>
  <c r="AP12" i="163"/>
  <c r="AO12" i="163"/>
  <c r="AN12" i="163"/>
  <c r="AM12" i="163"/>
  <c r="AK12" i="163"/>
  <c r="AJ12" i="163"/>
  <c r="AI12" i="163"/>
  <c r="AH12" i="163"/>
  <c r="AG12" i="163"/>
  <c r="AF12" i="163"/>
  <c r="AD12" i="163"/>
  <c r="AC12" i="163"/>
  <c r="AB12" i="163"/>
  <c r="AA12" i="163"/>
  <c r="Z12" i="163"/>
  <c r="Y12" i="163"/>
  <c r="W12" i="163"/>
  <c r="V12" i="163"/>
  <c r="U12" i="163"/>
  <c r="T12" i="163"/>
  <c r="S12" i="163"/>
  <c r="R12" i="163"/>
  <c r="P12" i="163"/>
  <c r="O12" i="163"/>
  <c r="N12" i="163"/>
  <c r="M12" i="163"/>
  <c r="L12" i="163"/>
  <c r="K12" i="163"/>
  <c r="I12" i="163"/>
  <c r="H12" i="163"/>
  <c r="G12" i="163"/>
  <c r="F12" i="163"/>
  <c r="E12" i="163"/>
  <c r="D12" i="163"/>
  <c r="AS11" i="163"/>
  <c r="AR11" i="163"/>
  <c r="AQ11" i="163"/>
  <c r="AP11" i="163"/>
  <c r="AO11" i="163"/>
  <c r="AN11" i="163"/>
  <c r="AM11" i="163"/>
  <c r="AK11" i="163"/>
  <c r="AJ11" i="163"/>
  <c r="AI11" i="163"/>
  <c r="AH11" i="163"/>
  <c r="AG11" i="163"/>
  <c r="AF11" i="163"/>
  <c r="AD11" i="163"/>
  <c r="AC11" i="163"/>
  <c r="AB11" i="163"/>
  <c r="AA11" i="163"/>
  <c r="Z11" i="163"/>
  <c r="Y11" i="163"/>
  <c r="W11" i="163"/>
  <c r="V11" i="163"/>
  <c r="U11" i="163"/>
  <c r="T11" i="163"/>
  <c r="S11" i="163"/>
  <c r="R11" i="163"/>
  <c r="P11" i="163"/>
  <c r="O11" i="163"/>
  <c r="N11" i="163"/>
  <c r="M11" i="163"/>
  <c r="L11" i="163"/>
  <c r="K11" i="163"/>
  <c r="I11" i="163"/>
  <c r="H11" i="163"/>
  <c r="G11" i="163"/>
  <c r="F11" i="163"/>
  <c r="E11" i="163"/>
  <c r="D11" i="163"/>
  <c r="AS10" i="163"/>
  <c r="AR10" i="163"/>
  <c r="AQ10" i="163"/>
  <c r="AP10" i="163"/>
  <c r="AO10" i="163"/>
  <c r="AN10" i="163"/>
  <c r="AM10" i="163"/>
  <c r="AK10" i="163"/>
  <c r="AJ10" i="163"/>
  <c r="AI10" i="163"/>
  <c r="AH10" i="163"/>
  <c r="AG10" i="163"/>
  <c r="AF10" i="163"/>
  <c r="AD10" i="163"/>
  <c r="AC10" i="163"/>
  <c r="AB10" i="163"/>
  <c r="AA10" i="163"/>
  <c r="Z10" i="163"/>
  <c r="Y10" i="163"/>
  <c r="W10" i="163"/>
  <c r="V10" i="163"/>
  <c r="U10" i="163"/>
  <c r="T10" i="163"/>
  <c r="S10" i="163"/>
  <c r="R10" i="163"/>
  <c r="P10" i="163"/>
  <c r="O10" i="163"/>
  <c r="N10" i="163"/>
  <c r="M10" i="163"/>
  <c r="L10" i="163"/>
  <c r="K10" i="163"/>
  <c r="I10" i="163"/>
  <c r="H10" i="163"/>
  <c r="G10" i="163"/>
  <c r="F10" i="163"/>
  <c r="E10" i="163"/>
  <c r="D10" i="163"/>
  <c r="AS9" i="163"/>
  <c r="AR9" i="163"/>
  <c r="AQ9" i="163"/>
  <c r="AP9" i="163"/>
  <c r="AO9" i="163"/>
  <c r="AN9" i="163"/>
  <c r="AM9" i="163"/>
  <c r="AK9" i="163"/>
  <c r="AJ9" i="163"/>
  <c r="AI9" i="163"/>
  <c r="AH9" i="163"/>
  <c r="AG9" i="163"/>
  <c r="AF9" i="163"/>
  <c r="AD9" i="163"/>
  <c r="AC9" i="163"/>
  <c r="AB9" i="163"/>
  <c r="AA9" i="163"/>
  <c r="Z9" i="163"/>
  <c r="Y9" i="163"/>
  <c r="W9" i="163"/>
  <c r="V9" i="163"/>
  <c r="U9" i="163"/>
  <c r="T9" i="163"/>
  <c r="S9" i="163"/>
  <c r="R9" i="163"/>
  <c r="P9" i="163"/>
  <c r="O9" i="163"/>
  <c r="N9" i="163"/>
  <c r="M9" i="163"/>
  <c r="L9" i="163"/>
  <c r="K9" i="163"/>
  <c r="I9" i="163"/>
  <c r="H9" i="163"/>
  <c r="G9" i="163"/>
  <c r="F9" i="163"/>
  <c r="E9" i="163"/>
  <c r="D9" i="163"/>
  <c r="AS8" i="163"/>
  <c r="AR8" i="163"/>
  <c r="AQ8" i="163"/>
  <c r="AP8" i="163"/>
  <c r="AO8" i="163"/>
  <c r="AN8" i="163"/>
  <c r="AM8" i="163"/>
  <c r="AK8" i="163"/>
  <c r="AJ8" i="163"/>
  <c r="AI8" i="163"/>
  <c r="AH8" i="163"/>
  <c r="AG8" i="163"/>
  <c r="AF8" i="163"/>
  <c r="AD8" i="163"/>
  <c r="AC8" i="163"/>
  <c r="AB8" i="163"/>
  <c r="AA8" i="163"/>
  <c r="Z8" i="163"/>
  <c r="Y8" i="163"/>
  <c r="W8" i="163"/>
  <c r="V8" i="163"/>
  <c r="U8" i="163"/>
  <c r="T8" i="163"/>
  <c r="S8" i="163"/>
  <c r="R8" i="163"/>
  <c r="P8" i="163"/>
  <c r="O8" i="163"/>
  <c r="N8" i="163"/>
  <c r="M8" i="163"/>
  <c r="L8" i="163"/>
  <c r="K8" i="163"/>
  <c r="I8" i="163"/>
  <c r="H8" i="163"/>
  <c r="G8" i="163"/>
  <c r="F8" i="163"/>
  <c r="E8" i="163"/>
  <c r="D8" i="163"/>
  <c r="AS7" i="163"/>
  <c r="AR7" i="163"/>
  <c r="AW12" i="163" s="1"/>
  <c r="AQ7" i="163"/>
  <c r="AQ19" i="163" s="1"/>
  <c r="AP7" i="163"/>
  <c r="AO7" i="163"/>
  <c r="AN7" i="163"/>
  <c r="AM7" i="163"/>
  <c r="AK7" i="163"/>
  <c r="AJ7" i="163"/>
  <c r="AI7" i="163"/>
  <c r="AH7" i="163"/>
  <c r="AG7" i="163"/>
  <c r="AF7" i="163"/>
  <c r="AD7" i="163"/>
  <c r="AC7" i="163"/>
  <c r="AB7" i="163"/>
  <c r="AA7" i="163"/>
  <c r="Z7" i="163"/>
  <c r="Y7" i="163"/>
  <c r="W7" i="163"/>
  <c r="V7" i="163"/>
  <c r="U7" i="163"/>
  <c r="T7" i="163"/>
  <c r="S7" i="163"/>
  <c r="R7" i="163"/>
  <c r="P7" i="163"/>
  <c r="O7" i="163"/>
  <c r="N7" i="163"/>
  <c r="M7" i="163"/>
  <c r="L7" i="163"/>
  <c r="K7" i="163"/>
  <c r="I7" i="163"/>
  <c r="H7" i="163"/>
  <c r="G7" i="163"/>
  <c r="F7" i="163"/>
  <c r="E7" i="163"/>
  <c r="D7" i="163"/>
  <c r="AK18" i="162"/>
  <c r="AJ18" i="162"/>
  <c r="AI18" i="162"/>
  <c r="AH18" i="162"/>
  <c r="AG18" i="162"/>
  <c r="AF18" i="162"/>
  <c r="AD18" i="162"/>
  <c r="AC18" i="162"/>
  <c r="AB18" i="162"/>
  <c r="AA18" i="162"/>
  <c r="Z18" i="162"/>
  <c r="Y18" i="162"/>
  <c r="W18" i="162"/>
  <c r="V18" i="162"/>
  <c r="U18" i="162"/>
  <c r="T18" i="162"/>
  <c r="S18" i="162"/>
  <c r="R18" i="162"/>
  <c r="P18" i="162"/>
  <c r="O18" i="162"/>
  <c r="N18" i="162"/>
  <c r="M18" i="162"/>
  <c r="L18" i="162"/>
  <c r="K18" i="162"/>
  <c r="I18" i="162"/>
  <c r="H18" i="162"/>
  <c r="G18" i="162"/>
  <c r="F18" i="162"/>
  <c r="E18" i="162"/>
  <c r="D18" i="162"/>
  <c r="AK17" i="162"/>
  <c r="AJ17" i="162"/>
  <c r="AI17" i="162"/>
  <c r="AH17" i="162"/>
  <c r="AG17" i="162"/>
  <c r="AF17" i="162"/>
  <c r="AD17" i="162"/>
  <c r="AC17" i="162"/>
  <c r="AB17" i="162"/>
  <c r="AA17" i="162"/>
  <c r="Z17" i="162"/>
  <c r="Y17" i="162"/>
  <c r="W17" i="162"/>
  <c r="V17" i="162"/>
  <c r="U17" i="162"/>
  <c r="T17" i="162"/>
  <c r="S17" i="162"/>
  <c r="R17" i="162"/>
  <c r="P17" i="162"/>
  <c r="O17" i="162"/>
  <c r="N17" i="162"/>
  <c r="M17" i="162"/>
  <c r="L17" i="162"/>
  <c r="K17" i="162"/>
  <c r="I17" i="162"/>
  <c r="H17" i="162"/>
  <c r="G17" i="162"/>
  <c r="F17" i="162"/>
  <c r="E17" i="162"/>
  <c r="D17" i="162"/>
  <c r="AK16" i="162"/>
  <c r="AJ16" i="162"/>
  <c r="AI16" i="162"/>
  <c r="AH16" i="162"/>
  <c r="AG16" i="162"/>
  <c r="AF16" i="162"/>
  <c r="AD16" i="162"/>
  <c r="AC16" i="162"/>
  <c r="AB16" i="162"/>
  <c r="AA16" i="162"/>
  <c r="Z16" i="162"/>
  <c r="Y16" i="162"/>
  <c r="W16" i="162"/>
  <c r="V16" i="162"/>
  <c r="U16" i="162"/>
  <c r="T16" i="162"/>
  <c r="S16" i="162"/>
  <c r="R16" i="162"/>
  <c r="P16" i="162"/>
  <c r="O16" i="162"/>
  <c r="N16" i="162"/>
  <c r="M16" i="162"/>
  <c r="L16" i="162"/>
  <c r="K16" i="162"/>
  <c r="I16" i="162"/>
  <c r="H16" i="162"/>
  <c r="G16" i="162"/>
  <c r="F16" i="162"/>
  <c r="E16" i="162"/>
  <c r="D16" i="162"/>
  <c r="AK15" i="162"/>
  <c r="AJ15" i="162"/>
  <c r="AI15" i="162"/>
  <c r="AH15" i="162"/>
  <c r="AG15" i="162"/>
  <c r="AF15" i="162"/>
  <c r="AD15" i="162"/>
  <c r="AC15" i="162"/>
  <c r="AB15" i="162"/>
  <c r="AA15" i="162"/>
  <c r="Z15" i="162"/>
  <c r="Y15" i="162"/>
  <c r="W15" i="162"/>
  <c r="V15" i="162"/>
  <c r="U15" i="162"/>
  <c r="T15" i="162"/>
  <c r="S15" i="162"/>
  <c r="R15" i="162"/>
  <c r="P15" i="162"/>
  <c r="O15" i="162"/>
  <c r="N15" i="162"/>
  <c r="M15" i="162"/>
  <c r="L15" i="162"/>
  <c r="K15" i="162"/>
  <c r="I15" i="162"/>
  <c r="H15" i="162"/>
  <c r="G15" i="162"/>
  <c r="F15" i="162"/>
  <c r="E15" i="162"/>
  <c r="D15" i="162"/>
  <c r="AK14" i="162"/>
  <c r="AJ14" i="162"/>
  <c r="AI14" i="162"/>
  <c r="AH14" i="162"/>
  <c r="AG14" i="162"/>
  <c r="AF14" i="162"/>
  <c r="AD14" i="162"/>
  <c r="AC14" i="162"/>
  <c r="AB14" i="162"/>
  <c r="AA14" i="162"/>
  <c r="Z14" i="162"/>
  <c r="Y14" i="162"/>
  <c r="W14" i="162"/>
  <c r="V14" i="162"/>
  <c r="U14" i="162"/>
  <c r="T14" i="162"/>
  <c r="S14" i="162"/>
  <c r="R14" i="162"/>
  <c r="P14" i="162"/>
  <c r="O14" i="162"/>
  <c r="N14" i="162"/>
  <c r="M14" i="162"/>
  <c r="L14" i="162"/>
  <c r="K14" i="162"/>
  <c r="I14" i="162"/>
  <c r="H14" i="162"/>
  <c r="G14" i="162"/>
  <c r="F14" i="162"/>
  <c r="E14" i="162"/>
  <c r="D14" i="162"/>
  <c r="AX12" i="162"/>
  <c r="AW12" i="162"/>
  <c r="AS12" i="162"/>
  <c r="AR12" i="162"/>
  <c r="AQ12" i="162"/>
  <c r="AP12" i="162"/>
  <c r="AO12" i="162"/>
  <c r="AN12" i="162"/>
  <c r="AM12" i="162"/>
  <c r="AK12" i="162"/>
  <c r="AJ12" i="162"/>
  <c r="AI12" i="162"/>
  <c r="AH12" i="162"/>
  <c r="AG12" i="162"/>
  <c r="AF12" i="162"/>
  <c r="AD12" i="162"/>
  <c r="AC12" i="162"/>
  <c r="AB12" i="162"/>
  <c r="AA12" i="162"/>
  <c r="Z12" i="162"/>
  <c r="Y12" i="162"/>
  <c r="W12" i="162"/>
  <c r="V12" i="162"/>
  <c r="U12" i="162"/>
  <c r="T12" i="162"/>
  <c r="S12" i="162"/>
  <c r="R12" i="162"/>
  <c r="P12" i="162"/>
  <c r="O12" i="162"/>
  <c r="N12" i="162"/>
  <c r="M12" i="162"/>
  <c r="L12" i="162"/>
  <c r="K12" i="162"/>
  <c r="I12" i="162"/>
  <c r="H12" i="162"/>
  <c r="G12" i="162"/>
  <c r="F12" i="162"/>
  <c r="E12" i="162"/>
  <c r="D12" i="162"/>
  <c r="AS11" i="162"/>
  <c r="AR11" i="162"/>
  <c r="AQ11" i="162"/>
  <c r="AP11" i="162"/>
  <c r="AO11" i="162"/>
  <c r="AN11" i="162"/>
  <c r="AM11" i="162"/>
  <c r="AK11" i="162"/>
  <c r="AJ11" i="162"/>
  <c r="AI11" i="162"/>
  <c r="AH11" i="162"/>
  <c r="AG11" i="162"/>
  <c r="AF11" i="162"/>
  <c r="AD11" i="162"/>
  <c r="AC11" i="162"/>
  <c r="AB11" i="162"/>
  <c r="AA11" i="162"/>
  <c r="Z11" i="162"/>
  <c r="Y11" i="162"/>
  <c r="W11" i="162"/>
  <c r="V11" i="162"/>
  <c r="U11" i="162"/>
  <c r="T11" i="162"/>
  <c r="S11" i="162"/>
  <c r="R11" i="162"/>
  <c r="P11" i="162"/>
  <c r="O11" i="162"/>
  <c r="N11" i="162"/>
  <c r="M11" i="162"/>
  <c r="L11" i="162"/>
  <c r="K11" i="162"/>
  <c r="I11" i="162"/>
  <c r="H11" i="162"/>
  <c r="G11" i="162"/>
  <c r="F11" i="162"/>
  <c r="E11" i="162"/>
  <c r="D11" i="162"/>
  <c r="AS10" i="162"/>
  <c r="AR10" i="162"/>
  <c r="AQ10" i="162"/>
  <c r="AP10" i="162"/>
  <c r="AO10" i="162"/>
  <c r="AN10" i="162"/>
  <c r="AM10" i="162"/>
  <c r="AK10" i="162"/>
  <c r="AJ10" i="162"/>
  <c r="AI10" i="162"/>
  <c r="AH10" i="162"/>
  <c r="AG10" i="162"/>
  <c r="AF10" i="162"/>
  <c r="AD10" i="162"/>
  <c r="AC10" i="162"/>
  <c r="AB10" i="162"/>
  <c r="AA10" i="162"/>
  <c r="Z10" i="162"/>
  <c r="Y10" i="162"/>
  <c r="W10" i="162"/>
  <c r="V10" i="162"/>
  <c r="U10" i="162"/>
  <c r="T10" i="162"/>
  <c r="S10" i="162"/>
  <c r="R10" i="162"/>
  <c r="P10" i="162"/>
  <c r="O10" i="162"/>
  <c r="N10" i="162"/>
  <c r="M10" i="162"/>
  <c r="L10" i="162"/>
  <c r="K10" i="162"/>
  <c r="I10" i="162"/>
  <c r="H10" i="162"/>
  <c r="G10" i="162"/>
  <c r="F10" i="162"/>
  <c r="E10" i="162"/>
  <c r="D10" i="162"/>
  <c r="AS9" i="162"/>
  <c r="AR9" i="162"/>
  <c r="AQ9" i="162"/>
  <c r="AP9" i="162"/>
  <c r="AO9" i="162"/>
  <c r="AN9" i="162"/>
  <c r="AM9" i="162"/>
  <c r="AK9" i="162"/>
  <c r="AJ9" i="162"/>
  <c r="AI9" i="162"/>
  <c r="AH9" i="162"/>
  <c r="AG9" i="162"/>
  <c r="AF9" i="162"/>
  <c r="AD9" i="162"/>
  <c r="AC9" i="162"/>
  <c r="AB9" i="162"/>
  <c r="AA9" i="162"/>
  <c r="Z9" i="162"/>
  <c r="Y9" i="162"/>
  <c r="W9" i="162"/>
  <c r="V9" i="162"/>
  <c r="U9" i="162"/>
  <c r="T9" i="162"/>
  <c r="S9" i="162"/>
  <c r="R9" i="162"/>
  <c r="P9" i="162"/>
  <c r="O9" i="162"/>
  <c r="N9" i="162"/>
  <c r="M9" i="162"/>
  <c r="L9" i="162"/>
  <c r="K9" i="162"/>
  <c r="I9" i="162"/>
  <c r="H9" i="162"/>
  <c r="G9" i="162"/>
  <c r="F9" i="162"/>
  <c r="E9" i="162"/>
  <c r="D9" i="162"/>
  <c r="AS8" i="162"/>
  <c r="AR8" i="162"/>
  <c r="AQ8" i="162"/>
  <c r="AP8" i="162"/>
  <c r="AO8" i="162"/>
  <c r="AN8" i="162"/>
  <c r="AM8" i="162"/>
  <c r="AK8" i="162"/>
  <c r="AJ8" i="162"/>
  <c r="AI8" i="162"/>
  <c r="AH8" i="162"/>
  <c r="AG8" i="162"/>
  <c r="AF8" i="162"/>
  <c r="AD8" i="162"/>
  <c r="AC8" i="162"/>
  <c r="AB8" i="162"/>
  <c r="AA8" i="162"/>
  <c r="Z8" i="162"/>
  <c r="Y8" i="162"/>
  <c r="W8" i="162"/>
  <c r="V8" i="162"/>
  <c r="U8" i="162"/>
  <c r="T8" i="162"/>
  <c r="S8" i="162"/>
  <c r="R8" i="162"/>
  <c r="P8" i="162"/>
  <c r="O8" i="162"/>
  <c r="N8" i="162"/>
  <c r="M8" i="162"/>
  <c r="L8" i="162"/>
  <c r="K8" i="162"/>
  <c r="I8" i="162"/>
  <c r="H8" i="162"/>
  <c r="G8" i="162"/>
  <c r="F8" i="162"/>
  <c r="E8" i="162"/>
  <c r="D8" i="162"/>
  <c r="AS7" i="162"/>
  <c r="AR7" i="162"/>
  <c r="AQ7" i="162"/>
  <c r="AP7" i="162"/>
  <c r="AO7" i="162"/>
  <c r="AN7" i="162"/>
  <c r="AM7" i="162"/>
  <c r="AK7" i="162"/>
  <c r="AJ7" i="162"/>
  <c r="AI7" i="162"/>
  <c r="AH7" i="162"/>
  <c r="AG7" i="162"/>
  <c r="AF7" i="162"/>
  <c r="AD7" i="162"/>
  <c r="AC7" i="162"/>
  <c r="AB7" i="162"/>
  <c r="AA7" i="162"/>
  <c r="Z7" i="162"/>
  <c r="Y7" i="162"/>
  <c r="W7" i="162"/>
  <c r="V7" i="162"/>
  <c r="U7" i="162"/>
  <c r="T7" i="162"/>
  <c r="S7" i="162"/>
  <c r="R7" i="162"/>
  <c r="P7" i="162"/>
  <c r="O7" i="162"/>
  <c r="N7" i="162"/>
  <c r="M7" i="162"/>
  <c r="L7" i="162"/>
  <c r="K7" i="162"/>
  <c r="I7" i="162"/>
  <c r="H7" i="162"/>
  <c r="G7" i="162"/>
  <c r="F7" i="162"/>
  <c r="E7" i="162"/>
  <c r="D7" i="162"/>
  <c r="AK18" i="161"/>
  <c r="AJ18" i="161"/>
  <c r="AI18" i="161"/>
  <c r="AH18" i="161"/>
  <c r="AG18" i="161"/>
  <c r="AF18" i="161"/>
  <c r="AD18" i="161"/>
  <c r="AC18" i="161"/>
  <c r="AB18" i="161"/>
  <c r="AA18" i="161"/>
  <c r="Z18" i="161"/>
  <c r="Y18" i="161"/>
  <c r="W18" i="161"/>
  <c r="V18" i="161"/>
  <c r="U18" i="161"/>
  <c r="T18" i="161"/>
  <c r="S18" i="161"/>
  <c r="R18" i="161"/>
  <c r="P18" i="161"/>
  <c r="O18" i="161"/>
  <c r="N18" i="161"/>
  <c r="M18" i="161"/>
  <c r="L18" i="161"/>
  <c r="K18" i="161"/>
  <c r="I18" i="161"/>
  <c r="H18" i="161"/>
  <c r="G18" i="161"/>
  <c r="F18" i="161"/>
  <c r="E18" i="161"/>
  <c r="AX8" i="161" s="1"/>
  <c r="D18" i="161"/>
  <c r="AK17" i="161"/>
  <c r="AJ17" i="161"/>
  <c r="AI17" i="161"/>
  <c r="AH17" i="161"/>
  <c r="AG17" i="161"/>
  <c r="AF17" i="161"/>
  <c r="AD17" i="161"/>
  <c r="AC17" i="161"/>
  <c r="AB17" i="161"/>
  <c r="AA17" i="161"/>
  <c r="Z17" i="161"/>
  <c r="Y17" i="161"/>
  <c r="W17" i="161"/>
  <c r="V17" i="161"/>
  <c r="U17" i="161"/>
  <c r="T17" i="161"/>
  <c r="S17" i="161"/>
  <c r="R17" i="161"/>
  <c r="P17" i="161"/>
  <c r="O17" i="161"/>
  <c r="N17" i="161"/>
  <c r="M17" i="161"/>
  <c r="L17" i="161"/>
  <c r="K17" i="161"/>
  <c r="I17" i="161"/>
  <c r="H17" i="161"/>
  <c r="G17" i="161"/>
  <c r="F17" i="161"/>
  <c r="E17" i="161"/>
  <c r="D17" i="161"/>
  <c r="AK16" i="161"/>
  <c r="AJ16" i="161"/>
  <c r="AI16" i="161"/>
  <c r="AH16" i="161"/>
  <c r="AG16" i="161"/>
  <c r="AF16" i="161"/>
  <c r="AD16" i="161"/>
  <c r="AC16" i="161"/>
  <c r="AB16" i="161"/>
  <c r="AA16" i="161"/>
  <c r="Z16" i="161"/>
  <c r="Y16" i="161"/>
  <c r="W16" i="161"/>
  <c r="V16" i="161"/>
  <c r="U16" i="161"/>
  <c r="T16" i="161"/>
  <c r="S16" i="161"/>
  <c r="R16" i="161"/>
  <c r="P16" i="161"/>
  <c r="O16" i="161"/>
  <c r="N16" i="161"/>
  <c r="M16" i="161"/>
  <c r="L16" i="161"/>
  <c r="K16" i="161"/>
  <c r="I16" i="161"/>
  <c r="H16" i="161"/>
  <c r="G16" i="161"/>
  <c r="F16" i="161"/>
  <c r="E16" i="161"/>
  <c r="D16" i="161"/>
  <c r="AK15" i="161"/>
  <c r="AJ15" i="161"/>
  <c r="AI15" i="161"/>
  <c r="AH15" i="161"/>
  <c r="AG15" i="161"/>
  <c r="AF15" i="161"/>
  <c r="AD15" i="161"/>
  <c r="AC15" i="161"/>
  <c r="AB15" i="161"/>
  <c r="AA15" i="161"/>
  <c r="Z15" i="161"/>
  <c r="Y15" i="161"/>
  <c r="W15" i="161"/>
  <c r="V15" i="161"/>
  <c r="U15" i="161"/>
  <c r="T15" i="161"/>
  <c r="S15" i="161"/>
  <c r="R15" i="161"/>
  <c r="P15" i="161"/>
  <c r="O15" i="161"/>
  <c r="N15" i="161"/>
  <c r="M15" i="161"/>
  <c r="L15" i="161"/>
  <c r="K15" i="161"/>
  <c r="I15" i="161"/>
  <c r="H15" i="161"/>
  <c r="G15" i="161"/>
  <c r="F15" i="161"/>
  <c r="E15" i="161"/>
  <c r="D15" i="161"/>
  <c r="AK14" i="161"/>
  <c r="AJ14" i="161"/>
  <c r="AI14" i="161"/>
  <c r="AH14" i="161"/>
  <c r="AG14" i="161"/>
  <c r="AF14" i="161"/>
  <c r="AD14" i="161"/>
  <c r="AC14" i="161"/>
  <c r="AB14" i="161"/>
  <c r="AA14" i="161"/>
  <c r="Z14" i="161"/>
  <c r="Y14" i="161"/>
  <c r="W14" i="161"/>
  <c r="V14" i="161"/>
  <c r="U14" i="161"/>
  <c r="T14" i="161"/>
  <c r="S14" i="161"/>
  <c r="R14" i="161"/>
  <c r="P14" i="161"/>
  <c r="O14" i="161"/>
  <c r="N14" i="161"/>
  <c r="M14" i="161"/>
  <c r="L14" i="161"/>
  <c r="K14" i="161"/>
  <c r="I14" i="161"/>
  <c r="H14" i="161"/>
  <c r="G14" i="161"/>
  <c r="F14" i="161"/>
  <c r="E14" i="161"/>
  <c r="D14" i="161"/>
  <c r="AX12" i="161"/>
  <c r="AS12" i="161"/>
  <c r="AR12" i="161"/>
  <c r="AQ12" i="161"/>
  <c r="AP12" i="161"/>
  <c r="AO12" i="161"/>
  <c r="AN12" i="161"/>
  <c r="AM12" i="161"/>
  <c r="AK12" i="161"/>
  <c r="AJ12" i="161"/>
  <c r="AI12" i="161"/>
  <c r="AH12" i="161"/>
  <c r="AG12" i="161"/>
  <c r="AF12" i="161"/>
  <c r="AD12" i="161"/>
  <c r="AC12" i="161"/>
  <c r="AB12" i="161"/>
  <c r="AA12" i="161"/>
  <c r="Z12" i="161"/>
  <c r="Y12" i="161"/>
  <c r="W12" i="161"/>
  <c r="V12" i="161"/>
  <c r="U12" i="161"/>
  <c r="T12" i="161"/>
  <c r="S12" i="161"/>
  <c r="R12" i="161"/>
  <c r="P12" i="161"/>
  <c r="O12" i="161"/>
  <c r="N12" i="161"/>
  <c r="M12" i="161"/>
  <c r="L12" i="161"/>
  <c r="K12" i="161"/>
  <c r="I12" i="161"/>
  <c r="H12" i="161"/>
  <c r="G12" i="161"/>
  <c r="F12" i="161"/>
  <c r="E12" i="161"/>
  <c r="D12" i="161"/>
  <c r="AS11" i="161"/>
  <c r="AR11" i="161"/>
  <c r="AQ11" i="161"/>
  <c r="AP11" i="161"/>
  <c r="AO11" i="161"/>
  <c r="AN11" i="161"/>
  <c r="AM11" i="161"/>
  <c r="AK11" i="161"/>
  <c r="AJ11" i="161"/>
  <c r="AI11" i="161"/>
  <c r="AH11" i="161"/>
  <c r="AG11" i="161"/>
  <c r="AF11" i="161"/>
  <c r="AD11" i="161"/>
  <c r="AC11" i="161"/>
  <c r="AB11" i="161"/>
  <c r="AA11" i="161"/>
  <c r="Z11" i="161"/>
  <c r="Y11" i="161"/>
  <c r="W11" i="161"/>
  <c r="V11" i="161"/>
  <c r="U11" i="161"/>
  <c r="T11" i="161"/>
  <c r="S11" i="161"/>
  <c r="R11" i="161"/>
  <c r="P11" i="161"/>
  <c r="O11" i="161"/>
  <c r="N11" i="161"/>
  <c r="M11" i="161"/>
  <c r="L11" i="161"/>
  <c r="K11" i="161"/>
  <c r="I11" i="161"/>
  <c r="H11" i="161"/>
  <c r="G11" i="161"/>
  <c r="F11" i="161"/>
  <c r="E11" i="161"/>
  <c r="D11" i="161"/>
  <c r="AS10" i="161"/>
  <c r="AR10" i="161"/>
  <c r="AQ10" i="161"/>
  <c r="AP10" i="161"/>
  <c r="AO10" i="161"/>
  <c r="AN10" i="161"/>
  <c r="AM10" i="161"/>
  <c r="AK10" i="161"/>
  <c r="AJ10" i="161"/>
  <c r="AI10" i="161"/>
  <c r="AH10" i="161"/>
  <c r="AG10" i="161"/>
  <c r="AF10" i="161"/>
  <c r="AD10" i="161"/>
  <c r="AC10" i="161"/>
  <c r="AB10" i="161"/>
  <c r="AA10" i="161"/>
  <c r="Z10" i="161"/>
  <c r="Y10" i="161"/>
  <c r="W10" i="161"/>
  <c r="V10" i="161"/>
  <c r="U10" i="161"/>
  <c r="T10" i="161"/>
  <c r="S10" i="161"/>
  <c r="R10" i="161"/>
  <c r="P10" i="161"/>
  <c r="O10" i="161"/>
  <c r="N10" i="161"/>
  <c r="M10" i="161"/>
  <c r="L10" i="161"/>
  <c r="K10" i="161"/>
  <c r="I10" i="161"/>
  <c r="H10" i="161"/>
  <c r="G10" i="161"/>
  <c r="F10" i="161"/>
  <c r="E10" i="161"/>
  <c r="D10" i="161"/>
  <c r="AS9" i="161"/>
  <c r="AR9" i="161"/>
  <c r="AQ9" i="161"/>
  <c r="AP9" i="161"/>
  <c r="AO9" i="161"/>
  <c r="AN9" i="161"/>
  <c r="AM9" i="161"/>
  <c r="AK9" i="161"/>
  <c r="AJ9" i="161"/>
  <c r="AI9" i="161"/>
  <c r="AH9" i="161"/>
  <c r="AG9" i="161"/>
  <c r="AF9" i="161"/>
  <c r="AD9" i="161"/>
  <c r="AC9" i="161"/>
  <c r="AB9" i="161"/>
  <c r="AA9" i="161"/>
  <c r="Z9" i="161"/>
  <c r="Y9" i="161"/>
  <c r="W9" i="161"/>
  <c r="V9" i="161"/>
  <c r="U9" i="161"/>
  <c r="T9" i="161"/>
  <c r="S9" i="161"/>
  <c r="R9" i="161"/>
  <c r="P9" i="161"/>
  <c r="O9" i="161"/>
  <c r="N9" i="161"/>
  <c r="M9" i="161"/>
  <c r="L9" i="161"/>
  <c r="K9" i="161"/>
  <c r="I9" i="161"/>
  <c r="H9" i="161"/>
  <c r="G9" i="161"/>
  <c r="F9" i="161"/>
  <c r="E9" i="161"/>
  <c r="D9" i="161"/>
  <c r="AS8" i="161"/>
  <c r="AR8" i="161"/>
  <c r="AQ8" i="161"/>
  <c r="AP8" i="161"/>
  <c r="AO8" i="161"/>
  <c r="AN8" i="161"/>
  <c r="AM8" i="161"/>
  <c r="AK8" i="161"/>
  <c r="AJ8" i="161"/>
  <c r="AI8" i="161"/>
  <c r="AH8" i="161"/>
  <c r="AG8" i="161"/>
  <c r="AF8" i="161"/>
  <c r="AD8" i="161"/>
  <c r="AC8" i="161"/>
  <c r="AB8" i="161"/>
  <c r="AA8" i="161"/>
  <c r="Z8" i="161"/>
  <c r="Y8" i="161"/>
  <c r="W8" i="161"/>
  <c r="V8" i="161"/>
  <c r="U8" i="161"/>
  <c r="T8" i="161"/>
  <c r="S8" i="161"/>
  <c r="R8" i="161"/>
  <c r="P8" i="161"/>
  <c r="O8" i="161"/>
  <c r="N8" i="161"/>
  <c r="M8" i="161"/>
  <c r="L8" i="161"/>
  <c r="K8" i="161"/>
  <c r="I8" i="161"/>
  <c r="H8" i="161"/>
  <c r="G8" i="161"/>
  <c r="F8" i="161"/>
  <c r="E8" i="161"/>
  <c r="D8" i="161"/>
  <c r="AS7" i="161"/>
  <c r="AS19" i="161" s="1"/>
  <c r="AR7" i="161"/>
  <c r="AW12" i="161" s="1"/>
  <c r="AQ7" i="161"/>
  <c r="AQ19" i="161" s="1"/>
  <c r="AP7" i="161"/>
  <c r="AO7" i="161"/>
  <c r="AN7" i="161"/>
  <c r="AM7" i="161"/>
  <c r="AK7" i="161"/>
  <c r="AJ7" i="161"/>
  <c r="AI7" i="161"/>
  <c r="AH7" i="161"/>
  <c r="AG7" i="161"/>
  <c r="AF7" i="161"/>
  <c r="AD7" i="161"/>
  <c r="AC7" i="161"/>
  <c r="AB7" i="161"/>
  <c r="AA7" i="161"/>
  <c r="Z7" i="161"/>
  <c r="Y7" i="161"/>
  <c r="W7" i="161"/>
  <c r="V7" i="161"/>
  <c r="U7" i="161"/>
  <c r="T7" i="161"/>
  <c r="S7" i="161"/>
  <c r="R7" i="161"/>
  <c r="P7" i="161"/>
  <c r="O7" i="161"/>
  <c r="N7" i="161"/>
  <c r="M7" i="161"/>
  <c r="L7" i="161"/>
  <c r="L19" i="161" s="1"/>
  <c r="K7" i="161"/>
  <c r="I7" i="161"/>
  <c r="H7" i="161"/>
  <c r="G7" i="161"/>
  <c r="F7" i="161"/>
  <c r="E7" i="161"/>
  <c r="D7" i="161"/>
  <c r="AK18" i="160"/>
  <c r="AJ18" i="160"/>
  <c r="AI18" i="160"/>
  <c r="AH18" i="160"/>
  <c r="AG18" i="160"/>
  <c r="AF18" i="160"/>
  <c r="AD18" i="160"/>
  <c r="AC18" i="160"/>
  <c r="AB18" i="160"/>
  <c r="AA18" i="160"/>
  <c r="Z18" i="160"/>
  <c r="Y18" i="160"/>
  <c r="W18" i="160"/>
  <c r="V18" i="160"/>
  <c r="U18" i="160"/>
  <c r="T18" i="160"/>
  <c r="S18" i="160"/>
  <c r="R18" i="160"/>
  <c r="P18" i="160"/>
  <c r="O18" i="160"/>
  <c r="N18" i="160"/>
  <c r="M18" i="160"/>
  <c r="L18" i="160"/>
  <c r="K18" i="160"/>
  <c r="I18" i="160"/>
  <c r="H18" i="160"/>
  <c r="G18" i="160"/>
  <c r="AX11" i="160" s="1"/>
  <c r="F18" i="160"/>
  <c r="E18" i="160"/>
  <c r="D18" i="160"/>
  <c r="AK17" i="160"/>
  <c r="AJ17" i="160"/>
  <c r="AI17" i="160"/>
  <c r="AH17" i="160"/>
  <c r="AG17" i="160"/>
  <c r="AF17" i="160"/>
  <c r="AD17" i="160"/>
  <c r="AC17" i="160"/>
  <c r="AB17" i="160"/>
  <c r="AA17" i="160"/>
  <c r="Z17" i="160"/>
  <c r="Y17" i="160"/>
  <c r="W17" i="160"/>
  <c r="V17" i="160"/>
  <c r="U17" i="160"/>
  <c r="T17" i="160"/>
  <c r="S17" i="160"/>
  <c r="R17" i="160"/>
  <c r="P17" i="160"/>
  <c r="O17" i="160"/>
  <c r="N17" i="160"/>
  <c r="M17" i="160"/>
  <c r="L17" i="160"/>
  <c r="K17" i="160"/>
  <c r="I17" i="160"/>
  <c r="H17" i="160"/>
  <c r="G17" i="160"/>
  <c r="F17" i="160"/>
  <c r="E17" i="160"/>
  <c r="D17" i="160"/>
  <c r="AK16" i="160"/>
  <c r="AJ16" i="160"/>
  <c r="AI16" i="160"/>
  <c r="AH16" i="160"/>
  <c r="AG16" i="160"/>
  <c r="AF16" i="160"/>
  <c r="AD16" i="160"/>
  <c r="AC16" i="160"/>
  <c r="AB16" i="160"/>
  <c r="AA16" i="160"/>
  <c r="Z16" i="160"/>
  <c r="Y16" i="160"/>
  <c r="W16" i="160"/>
  <c r="V16" i="160"/>
  <c r="U16" i="160"/>
  <c r="T16" i="160"/>
  <c r="S16" i="160"/>
  <c r="R16" i="160"/>
  <c r="P16" i="160"/>
  <c r="O16" i="160"/>
  <c r="N16" i="160"/>
  <c r="M16" i="160"/>
  <c r="L16" i="160"/>
  <c r="K16" i="160"/>
  <c r="I16" i="160"/>
  <c r="H16" i="160"/>
  <c r="G16" i="160"/>
  <c r="F16" i="160"/>
  <c r="E16" i="160"/>
  <c r="D16" i="160"/>
  <c r="AK15" i="160"/>
  <c r="AJ15" i="160"/>
  <c r="AI15" i="160"/>
  <c r="AH15" i="160"/>
  <c r="AG15" i="160"/>
  <c r="AF15" i="160"/>
  <c r="AD15" i="160"/>
  <c r="AC15" i="160"/>
  <c r="AB15" i="160"/>
  <c r="AA15" i="160"/>
  <c r="Z15" i="160"/>
  <c r="Y15" i="160"/>
  <c r="W15" i="160"/>
  <c r="V15" i="160"/>
  <c r="U15" i="160"/>
  <c r="T15" i="160"/>
  <c r="S15" i="160"/>
  <c r="R15" i="160"/>
  <c r="P15" i="160"/>
  <c r="O15" i="160"/>
  <c r="N15" i="160"/>
  <c r="M15" i="160"/>
  <c r="L15" i="160"/>
  <c r="K15" i="160"/>
  <c r="I15" i="160"/>
  <c r="H15" i="160"/>
  <c r="G15" i="160"/>
  <c r="F15" i="160"/>
  <c r="E15" i="160"/>
  <c r="D15" i="160"/>
  <c r="AK14" i="160"/>
  <c r="AJ14" i="160"/>
  <c r="AI14" i="160"/>
  <c r="AH14" i="160"/>
  <c r="AG14" i="160"/>
  <c r="AF14" i="160"/>
  <c r="AD14" i="160"/>
  <c r="AC14" i="160"/>
  <c r="AB14" i="160"/>
  <c r="AA14" i="160"/>
  <c r="Z14" i="160"/>
  <c r="Y14" i="160"/>
  <c r="W14" i="160"/>
  <c r="V14" i="160"/>
  <c r="U14" i="160"/>
  <c r="T14" i="160"/>
  <c r="S14" i="160"/>
  <c r="R14" i="160"/>
  <c r="P14" i="160"/>
  <c r="O14" i="160"/>
  <c r="N14" i="160"/>
  <c r="M14" i="160"/>
  <c r="L14" i="160"/>
  <c r="K14" i="160"/>
  <c r="I14" i="160"/>
  <c r="H14" i="160"/>
  <c r="G14" i="160"/>
  <c r="F14" i="160"/>
  <c r="E14" i="160"/>
  <c r="D14" i="160"/>
  <c r="AX12" i="160"/>
  <c r="AW12" i="160"/>
  <c r="AS12" i="160"/>
  <c r="AR12" i="160"/>
  <c r="AQ12" i="160"/>
  <c r="AP12" i="160"/>
  <c r="AO12" i="160"/>
  <c r="AN12" i="160"/>
  <c r="AM12" i="160"/>
  <c r="AK12" i="160"/>
  <c r="AJ12" i="160"/>
  <c r="AI12" i="160"/>
  <c r="AH12" i="160"/>
  <c r="AG12" i="160"/>
  <c r="AF12" i="160"/>
  <c r="AD12" i="160"/>
  <c r="AC12" i="160"/>
  <c r="AB12" i="160"/>
  <c r="AA12" i="160"/>
  <c r="Z12" i="160"/>
  <c r="Y12" i="160"/>
  <c r="W12" i="160"/>
  <c r="V12" i="160"/>
  <c r="U12" i="160"/>
  <c r="T12" i="160"/>
  <c r="S12" i="160"/>
  <c r="R12" i="160"/>
  <c r="P12" i="160"/>
  <c r="O12" i="160"/>
  <c r="N12" i="160"/>
  <c r="M12" i="160"/>
  <c r="L12" i="160"/>
  <c r="K12" i="160"/>
  <c r="I12" i="160"/>
  <c r="H12" i="160"/>
  <c r="G12" i="160"/>
  <c r="F12" i="160"/>
  <c r="E12" i="160"/>
  <c r="D12" i="160"/>
  <c r="AS11" i="160"/>
  <c r="AR11" i="160"/>
  <c r="AQ11" i="160"/>
  <c r="AP11" i="160"/>
  <c r="AO11" i="160"/>
  <c r="AN11" i="160"/>
  <c r="AM11" i="160"/>
  <c r="AK11" i="160"/>
  <c r="AJ11" i="160"/>
  <c r="AI11" i="160"/>
  <c r="AH11" i="160"/>
  <c r="AG11" i="160"/>
  <c r="AF11" i="160"/>
  <c r="AD11" i="160"/>
  <c r="AC11" i="160"/>
  <c r="AB11" i="160"/>
  <c r="AA11" i="160"/>
  <c r="Z11" i="160"/>
  <c r="Y11" i="160"/>
  <c r="W11" i="160"/>
  <c r="V11" i="160"/>
  <c r="U11" i="160"/>
  <c r="T11" i="160"/>
  <c r="S11" i="160"/>
  <c r="R11" i="160"/>
  <c r="P11" i="160"/>
  <c r="O11" i="160"/>
  <c r="N11" i="160"/>
  <c r="M11" i="160"/>
  <c r="L11" i="160"/>
  <c r="K11" i="160"/>
  <c r="I11" i="160"/>
  <c r="H11" i="160"/>
  <c r="G11" i="160"/>
  <c r="F11" i="160"/>
  <c r="E11" i="160"/>
  <c r="D11" i="160"/>
  <c r="AS10" i="160"/>
  <c r="AR10" i="160"/>
  <c r="AQ10" i="160"/>
  <c r="AP10" i="160"/>
  <c r="AO10" i="160"/>
  <c r="AN10" i="160"/>
  <c r="AM10" i="160"/>
  <c r="AK10" i="160"/>
  <c r="AJ10" i="160"/>
  <c r="AI10" i="160"/>
  <c r="AH10" i="160"/>
  <c r="AG10" i="160"/>
  <c r="AF10" i="160"/>
  <c r="AD10" i="160"/>
  <c r="AC10" i="160"/>
  <c r="AB10" i="160"/>
  <c r="AA10" i="160"/>
  <c r="Z10" i="160"/>
  <c r="Y10" i="160"/>
  <c r="W10" i="160"/>
  <c r="V10" i="160"/>
  <c r="U10" i="160"/>
  <c r="T10" i="160"/>
  <c r="S10" i="160"/>
  <c r="R10" i="160"/>
  <c r="P10" i="160"/>
  <c r="O10" i="160"/>
  <c r="N10" i="160"/>
  <c r="M10" i="160"/>
  <c r="L10" i="160"/>
  <c r="K10" i="160"/>
  <c r="I10" i="160"/>
  <c r="H10" i="160"/>
  <c r="G10" i="160"/>
  <c r="F10" i="160"/>
  <c r="E10" i="160"/>
  <c r="D10" i="160"/>
  <c r="AS9" i="160"/>
  <c r="AR9" i="160"/>
  <c r="AQ9" i="160"/>
  <c r="AP9" i="160"/>
  <c r="AO9" i="160"/>
  <c r="AN9" i="160"/>
  <c r="AM9" i="160"/>
  <c r="AK9" i="160"/>
  <c r="AJ9" i="160"/>
  <c r="AI9" i="160"/>
  <c r="AH9" i="160"/>
  <c r="AG9" i="160"/>
  <c r="AF9" i="160"/>
  <c r="AD9" i="160"/>
  <c r="AC9" i="160"/>
  <c r="AB9" i="160"/>
  <c r="AA9" i="160"/>
  <c r="Z9" i="160"/>
  <c r="Y9" i="160"/>
  <c r="W9" i="160"/>
  <c r="V9" i="160"/>
  <c r="U9" i="160"/>
  <c r="T9" i="160"/>
  <c r="S9" i="160"/>
  <c r="R9" i="160"/>
  <c r="P9" i="160"/>
  <c r="O9" i="160"/>
  <c r="N9" i="160"/>
  <c r="M9" i="160"/>
  <c r="L9" i="160"/>
  <c r="K9" i="160"/>
  <c r="I9" i="160"/>
  <c r="H9" i="160"/>
  <c r="G9" i="160"/>
  <c r="F9" i="160"/>
  <c r="E9" i="160"/>
  <c r="D9" i="160"/>
  <c r="AS8" i="160"/>
  <c r="AR8" i="160"/>
  <c r="AQ8" i="160"/>
  <c r="AP8" i="160"/>
  <c r="AO8" i="160"/>
  <c r="AN8" i="160"/>
  <c r="AM8" i="160"/>
  <c r="AK8" i="160"/>
  <c r="AJ8" i="160"/>
  <c r="AI8" i="160"/>
  <c r="AH8" i="160"/>
  <c r="AG8" i="160"/>
  <c r="AF8" i="160"/>
  <c r="AD8" i="160"/>
  <c r="AC8" i="160"/>
  <c r="AB8" i="160"/>
  <c r="AA8" i="160"/>
  <c r="Z8" i="160"/>
  <c r="Y8" i="160"/>
  <c r="W8" i="160"/>
  <c r="V8" i="160"/>
  <c r="U8" i="160"/>
  <c r="T8" i="160"/>
  <c r="S8" i="160"/>
  <c r="R8" i="160"/>
  <c r="P8" i="160"/>
  <c r="O8" i="160"/>
  <c r="N8" i="160"/>
  <c r="M8" i="160"/>
  <c r="L8" i="160"/>
  <c r="K8" i="160"/>
  <c r="I8" i="160"/>
  <c r="H8" i="160"/>
  <c r="G8" i="160"/>
  <c r="F8" i="160"/>
  <c r="E8" i="160"/>
  <c r="D8" i="160"/>
  <c r="AS7" i="160"/>
  <c r="AR7" i="160"/>
  <c r="AQ7" i="160"/>
  <c r="AP7" i="160"/>
  <c r="AO7" i="160"/>
  <c r="AO19" i="160" s="1"/>
  <c r="AN7" i="160"/>
  <c r="AM7" i="160"/>
  <c r="AK7" i="160"/>
  <c r="AJ7" i="160"/>
  <c r="AI7" i="160"/>
  <c r="AH7" i="160"/>
  <c r="AG7" i="160"/>
  <c r="AF7" i="160"/>
  <c r="AD7" i="160"/>
  <c r="AC7" i="160"/>
  <c r="AB7" i="160"/>
  <c r="AA7" i="160"/>
  <c r="Z7" i="160"/>
  <c r="Y7" i="160"/>
  <c r="W7" i="160"/>
  <c r="V7" i="160"/>
  <c r="U7" i="160"/>
  <c r="T7" i="160"/>
  <c r="S7" i="160"/>
  <c r="R7" i="160"/>
  <c r="P7" i="160"/>
  <c r="O7" i="160"/>
  <c r="N7" i="160"/>
  <c r="M7" i="160"/>
  <c r="K7" i="160"/>
  <c r="I7" i="160"/>
  <c r="H7" i="160"/>
  <c r="G7" i="160"/>
  <c r="F7" i="160"/>
  <c r="E7" i="160"/>
  <c r="D7" i="160"/>
  <c r="AB19" i="161" l="1"/>
  <c r="AU10" i="165"/>
  <c r="AW13" i="165"/>
  <c r="AU7" i="165"/>
  <c r="AU9" i="165"/>
  <c r="AU8" i="165"/>
  <c r="AV13" i="165"/>
  <c r="AP19" i="163"/>
  <c r="AN19" i="160"/>
  <c r="K19" i="161"/>
  <c r="AA19" i="161"/>
  <c r="AR19" i="163"/>
  <c r="AV12" i="163" s="1"/>
  <c r="AH19" i="164"/>
  <c r="AC23" i="164"/>
  <c r="AP19" i="160"/>
  <c r="N19" i="161"/>
  <c r="AD19" i="161"/>
  <c r="AR19" i="160"/>
  <c r="AV12" i="160" s="1"/>
  <c r="AR19" i="161"/>
  <c r="AV12" i="161" s="1"/>
  <c r="AM19" i="162"/>
  <c r="AR19" i="162"/>
  <c r="AV12" i="162" s="1"/>
  <c r="D19" i="163"/>
  <c r="AM23" i="164"/>
  <c r="AS19" i="160"/>
  <c r="AS19" i="162"/>
  <c r="AD19" i="160"/>
  <c r="AX8" i="160"/>
  <c r="AO19" i="164"/>
  <c r="S19" i="161"/>
  <c r="D19" i="162"/>
  <c r="AX7" i="163"/>
  <c r="AP19" i="164"/>
  <c r="AI19" i="160"/>
  <c r="W19" i="162"/>
  <c r="AX11" i="162"/>
  <c r="K23" i="163"/>
  <c r="AA19" i="163"/>
  <c r="AW9" i="161"/>
  <c r="AN19" i="161"/>
  <c r="Y19" i="162"/>
  <c r="AX7" i="162"/>
  <c r="L19" i="163"/>
  <c r="AB19" i="163"/>
  <c r="AP19" i="162"/>
  <c r="AG19" i="162"/>
  <c r="AX8" i="163"/>
  <c r="AH19" i="160"/>
  <c r="M19" i="163"/>
  <c r="AS19" i="163"/>
  <c r="Z19" i="161"/>
  <c r="AX7" i="161"/>
  <c r="AQ19" i="162"/>
  <c r="AK19" i="164"/>
  <c r="AG19" i="164"/>
  <c r="AJ23" i="164"/>
  <c r="AF23" i="164"/>
  <c r="Y19" i="164"/>
  <c r="AD19" i="164"/>
  <c r="AC19" i="164"/>
  <c r="AB19" i="164"/>
  <c r="AA19" i="164"/>
  <c r="AX8" i="164"/>
  <c r="Z19" i="164"/>
  <c r="AX9" i="164"/>
  <c r="D19" i="164"/>
  <c r="G19" i="164"/>
  <c r="H19" i="164"/>
  <c r="AX10" i="164"/>
  <c r="I19" i="164"/>
  <c r="AV13" i="164" s="1"/>
  <c r="H23" i="164"/>
  <c r="W19" i="164"/>
  <c r="V19" i="164"/>
  <c r="U19" i="164"/>
  <c r="AW9" i="164"/>
  <c r="T19" i="164"/>
  <c r="AW8" i="164"/>
  <c r="V23" i="164"/>
  <c r="R23" i="164"/>
  <c r="O19" i="164"/>
  <c r="P19" i="164"/>
  <c r="N19" i="164"/>
  <c r="O23" i="164"/>
  <c r="M19" i="164"/>
  <c r="L19" i="164"/>
  <c r="K23" i="164"/>
  <c r="AX7" i="164"/>
  <c r="K19" i="164"/>
  <c r="U19" i="163"/>
  <c r="V19" i="163"/>
  <c r="Z19" i="163"/>
  <c r="AH19" i="163"/>
  <c r="AI19" i="163"/>
  <c r="AK19" i="163"/>
  <c r="AF23" i="163"/>
  <c r="AJ19" i="163"/>
  <c r="Y19" i="163"/>
  <c r="AC19" i="163"/>
  <c r="AD19" i="163"/>
  <c r="AC23" i="163"/>
  <c r="W19" i="163"/>
  <c r="S19" i="163"/>
  <c r="P19" i="163"/>
  <c r="O19" i="163"/>
  <c r="K19" i="163"/>
  <c r="N19" i="163"/>
  <c r="O23" i="163"/>
  <c r="AW9" i="163"/>
  <c r="H19" i="163"/>
  <c r="AX10" i="163"/>
  <c r="G19" i="163"/>
  <c r="AX11" i="163"/>
  <c r="AW7" i="163"/>
  <c r="H23" i="163"/>
  <c r="I19" i="163"/>
  <c r="AX13" i="163"/>
  <c r="V23" i="163"/>
  <c r="R23" i="163"/>
  <c r="T19" i="163"/>
  <c r="AX9" i="163"/>
  <c r="W19" i="161"/>
  <c r="AG19" i="163"/>
  <c r="AW8" i="163"/>
  <c r="AJ23" i="163"/>
  <c r="AO19" i="163"/>
  <c r="AN19" i="162"/>
  <c r="AS19" i="164"/>
  <c r="AM23" i="163"/>
  <c r="AN19" i="163"/>
  <c r="AV10" i="164"/>
  <c r="AW7" i="164"/>
  <c r="AR19" i="164"/>
  <c r="AV12" i="164" s="1"/>
  <c r="D23" i="164"/>
  <c r="AF19" i="164"/>
  <c r="R19" i="164"/>
  <c r="AW11" i="164"/>
  <c r="AW13" i="164"/>
  <c r="AW10" i="164"/>
  <c r="E19" i="164"/>
  <c r="AV8" i="164" s="1"/>
  <c r="Y23" i="164"/>
  <c r="F19" i="164"/>
  <c r="AM19" i="164"/>
  <c r="S19" i="162"/>
  <c r="R19" i="162"/>
  <c r="T19" i="162"/>
  <c r="V19" i="162"/>
  <c r="R23" i="162"/>
  <c r="U19" i="162"/>
  <c r="AJ23" i="162"/>
  <c r="AH19" i="162"/>
  <c r="AI19" i="162"/>
  <c r="AF23" i="162"/>
  <c r="AJ19" i="162"/>
  <c r="AK19" i="162"/>
  <c r="AX13" i="162"/>
  <c r="AD19" i="162"/>
  <c r="AC19" i="162"/>
  <c r="AB19" i="162"/>
  <c r="Z19" i="162"/>
  <c r="AA19" i="162"/>
  <c r="AC23" i="162"/>
  <c r="P19" i="162"/>
  <c r="N19" i="162"/>
  <c r="AX8" i="162"/>
  <c r="L19" i="162"/>
  <c r="AW8" i="162"/>
  <c r="K23" i="162"/>
  <c r="K19" i="162"/>
  <c r="O23" i="162"/>
  <c r="M19" i="162"/>
  <c r="AX9" i="162"/>
  <c r="AW9" i="162"/>
  <c r="AM23" i="162"/>
  <c r="AO19" i="162"/>
  <c r="AO19" i="161"/>
  <c r="I19" i="162"/>
  <c r="AX10" i="162"/>
  <c r="H19" i="162"/>
  <c r="G19" i="162"/>
  <c r="F19" i="162"/>
  <c r="H23" i="162"/>
  <c r="AK19" i="161"/>
  <c r="AJ19" i="161"/>
  <c r="AI19" i="161"/>
  <c r="AX11" i="161"/>
  <c r="AH19" i="161"/>
  <c r="AF23" i="161"/>
  <c r="AG19" i="161"/>
  <c r="AJ23" i="161"/>
  <c r="V19" i="161"/>
  <c r="Y19" i="161"/>
  <c r="AC19" i="161"/>
  <c r="P19" i="161"/>
  <c r="O19" i="161"/>
  <c r="AW8" i="161"/>
  <c r="K23" i="161"/>
  <c r="AX13" i="161"/>
  <c r="I19" i="161"/>
  <c r="D19" i="161"/>
  <c r="AW7" i="161"/>
  <c r="G19" i="161"/>
  <c r="AC23" i="161"/>
  <c r="AX9" i="161"/>
  <c r="O23" i="161"/>
  <c r="H19" i="161"/>
  <c r="AX10" i="161"/>
  <c r="H23" i="161"/>
  <c r="R23" i="161"/>
  <c r="T19" i="161"/>
  <c r="U19" i="161"/>
  <c r="V23" i="161"/>
  <c r="AM23" i="161"/>
  <c r="AP19" i="161"/>
  <c r="W19" i="160"/>
  <c r="U19" i="160"/>
  <c r="T19" i="160"/>
  <c r="R23" i="160"/>
  <c r="S19" i="160"/>
  <c r="Y19" i="160"/>
  <c r="Z19" i="160"/>
  <c r="AC19" i="160"/>
  <c r="AB19" i="160"/>
  <c r="AA19" i="160"/>
  <c r="AF23" i="160"/>
  <c r="AG19" i="160"/>
  <c r="AJ19" i="160"/>
  <c r="AX13" i="160"/>
  <c r="AK19" i="160"/>
  <c r="AJ23" i="160"/>
  <c r="AC23" i="160"/>
  <c r="P19" i="160"/>
  <c r="O19" i="160"/>
  <c r="L19" i="160"/>
  <c r="N19" i="160"/>
  <c r="I19" i="160"/>
  <c r="AV13" i="160" s="1"/>
  <c r="H19" i="160"/>
  <c r="F19" i="160"/>
  <c r="AV9" i="160" s="1"/>
  <c r="AX9" i="160"/>
  <c r="E19" i="160"/>
  <c r="D19" i="160"/>
  <c r="O23" i="160"/>
  <c r="K23" i="160"/>
  <c r="M19" i="160"/>
  <c r="H23" i="160"/>
  <c r="G19" i="160"/>
  <c r="V19" i="160"/>
  <c r="V23" i="160"/>
  <c r="AX10" i="160"/>
  <c r="AM23" i="160"/>
  <c r="AQ19" i="160"/>
  <c r="AV11" i="163"/>
  <c r="AV10" i="163"/>
  <c r="D23" i="163"/>
  <c r="R19" i="163"/>
  <c r="AF19" i="163"/>
  <c r="AW11" i="163"/>
  <c r="AW13" i="163"/>
  <c r="AW10" i="163"/>
  <c r="E19" i="163"/>
  <c r="Y23" i="163"/>
  <c r="F19" i="163"/>
  <c r="AM19" i="163"/>
  <c r="AV11" i="162"/>
  <c r="AV13" i="162"/>
  <c r="AW13" i="162"/>
  <c r="AW7" i="162"/>
  <c r="D23" i="162"/>
  <c r="O19" i="162"/>
  <c r="AF19" i="162"/>
  <c r="AV7" i="162" s="1"/>
  <c r="AW11" i="162"/>
  <c r="V23" i="162"/>
  <c r="AW10" i="162"/>
  <c r="Y23" i="162"/>
  <c r="E19" i="162"/>
  <c r="AV10" i="161"/>
  <c r="M19" i="161"/>
  <c r="D23" i="161"/>
  <c r="AF19" i="161"/>
  <c r="R19" i="161"/>
  <c r="AW11" i="161"/>
  <c r="AW13" i="161"/>
  <c r="AW10" i="161"/>
  <c r="E19" i="161"/>
  <c r="AV8" i="161" s="1"/>
  <c r="Y23" i="161"/>
  <c r="F19" i="161"/>
  <c r="AM19" i="161"/>
  <c r="AW9" i="160"/>
  <c r="AW8" i="160"/>
  <c r="K19" i="160"/>
  <c r="AW7" i="160"/>
  <c r="AX7" i="160"/>
  <c r="D23" i="160"/>
  <c r="AF19" i="160"/>
  <c r="R19" i="160"/>
  <c r="AW11" i="160"/>
  <c r="AW13" i="160"/>
  <c r="Y23" i="160"/>
  <c r="AW10" i="160"/>
  <c r="AM19" i="160"/>
  <c r="AK18" i="159"/>
  <c r="AJ18" i="159"/>
  <c r="AI18" i="159"/>
  <c r="AH18" i="159"/>
  <c r="AG18" i="159"/>
  <c r="AF18" i="159"/>
  <c r="AD18" i="159"/>
  <c r="AC18" i="159"/>
  <c r="AB18" i="159"/>
  <c r="AA18" i="159"/>
  <c r="Z18" i="159"/>
  <c r="Y18" i="159"/>
  <c r="W18" i="159"/>
  <c r="V18" i="159"/>
  <c r="U18" i="159"/>
  <c r="T18" i="159"/>
  <c r="S18" i="159"/>
  <c r="R18" i="159"/>
  <c r="P18" i="159"/>
  <c r="O18" i="159"/>
  <c r="N18" i="159"/>
  <c r="M18" i="159"/>
  <c r="L18" i="159"/>
  <c r="K18" i="159"/>
  <c r="I18" i="159"/>
  <c r="H18" i="159"/>
  <c r="G18" i="159"/>
  <c r="F18" i="159"/>
  <c r="E18" i="159"/>
  <c r="D18" i="159"/>
  <c r="AK17" i="159"/>
  <c r="AJ17" i="159"/>
  <c r="AI17" i="159"/>
  <c r="AH17" i="159"/>
  <c r="AG17" i="159"/>
  <c r="AF17" i="159"/>
  <c r="AD17" i="159"/>
  <c r="AC17" i="159"/>
  <c r="AB17" i="159"/>
  <c r="AA17" i="159"/>
  <c r="Z17" i="159"/>
  <c r="Y17" i="159"/>
  <c r="W17" i="159"/>
  <c r="V17" i="159"/>
  <c r="U17" i="159"/>
  <c r="T17" i="159"/>
  <c r="S17" i="159"/>
  <c r="R17" i="159"/>
  <c r="P17" i="159"/>
  <c r="O17" i="159"/>
  <c r="N17" i="159"/>
  <c r="M17" i="159"/>
  <c r="L17" i="159"/>
  <c r="K17" i="159"/>
  <c r="I17" i="159"/>
  <c r="H17" i="159"/>
  <c r="G17" i="159"/>
  <c r="F17" i="159"/>
  <c r="E17" i="159"/>
  <c r="D17" i="159"/>
  <c r="AK16" i="159"/>
  <c r="AJ16" i="159"/>
  <c r="AI16" i="159"/>
  <c r="AH16" i="159"/>
  <c r="AG16" i="159"/>
  <c r="AF16" i="159"/>
  <c r="AD16" i="159"/>
  <c r="AC16" i="159"/>
  <c r="AB16" i="159"/>
  <c r="AA16" i="159"/>
  <c r="Z16" i="159"/>
  <c r="Y16" i="159"/>
  <c r="W16" i="159"/>
  <c r="V16" i="159"/>
  <c r="U16" i="159"/>
  <c r="T16" i="159"/>
  <c r="S16" i="159"/>
  <c r="R16" i="159"/>
  <c r="P16" i="159"/>
  <c r="O16" i="159"/>
  <c r="N16" i="159"/>
  <c r="M16" i="159"/>
  <c r="L16" i="159"/>
  <c r="K16" i="159"/>
  <c r="I16" i="159"/>
  <c r="H16" i="159"/>
  <c r="G16" i="159"/>
  <c r="F16" i="159"/>
  <c r="E16" i="159"/>
  <c r="D16" i="159"/>
  <c r="AK15" i="159"/>
  <c r="AJ15" i="159"/>
  <c r="AI15" i="159"/>
  <c r="AH15" i="159"/>
  <c r="AG15" i="159"/>
  <c r="AF15" i="159"/>
  <c r="AD15" i="159"/>
  <c r="AC15" i="159"/>
  <c r="AB15" i="159"/>
  <c r="AA15" i="159"/>
  <c r="Z15" i="159"/>
  <c r="Y15" i="159"/>
  <c r="W15" i="159"/>
  <c r="V15" i="159"/>
  <c r="U15" i="159"/>
  <c r="T15" i="159"/>
  <c r="S15" i="159"/>
  <c r="R15" i="159"/>
  <c r="P15" i="159"/>
  <c r="O15" i="159"/>
  <c r="N15" i="159"/>
  <c r="M15" i="159"/>
  <c r="L15" i="159"/>
  <c r="K15" i="159"/>
  <c r="I15" i="159"/>
  <c r="H15" i="159"/>
  <c r="G15" i="159"/>
  <c r="F15" i="159"/>
  <c r="E15" i="159"/>
  <c r="D15" i="159"/>
  <c r="AK14" i="159"/>
  <c r="AJ14" i="159"/>
  <c r="AI14" i="159"/>
  <c r="AH14" i="159"/>
  <c r="AG14" i="159"/>
  <c r="AF14" i="159"/>
  <c r="AD14" i="159"/>
  <c r="AC14" i="159"/>
  <c r="AB14" i="159"/>
  <c r="AA14" i="159"/>
  <c r="Z14" i="159"/>
  <c r="Y14" i="159"/>
  <c r="W14" i="159"/>
  <c r="V14" i="159"/>
  <c r="U14" i="159"/>
  <c r="T14" i="159"/>
  <c r="S14" i="159"/>
  <c r="R14" i="159"/>
  <c r="P14" i="159"/>
  <c r="O14" i="159"/>
  <c r="N14" i="159"/>
  <c r="M14" i="159"/>
  <c r="L14" i="159"/>
  <c r="K14" i="159"/>
  <c r="I14" i="159"/>
  <c r="H14" i="159"/>
  <c r="G14" i="159"/>
  <c r="F14" i="159"/>
  <c r="E14" i="159"/>
  <c r="D14" i="159"/>
  <c r="AX12" i="159"/>
  <c r="AS12" i="159"/>
  <c r="AR12" i="159"/>
  <c r="AQ12" i="159"/>
  <c r="AP12" i="159"/>
  <c r="AO12" i="159"/>
  <c r="AN12" i="159"/>
  <c r="AM12" i="159"/>
  <c r="AK12" i="159"/>
  <c r="AJ12" i="159"/>
  <c r="AI12" i="159"/>
  <c r="AH12" i="159"/>
  <c r="AG12" i="159"/>
  <c r="AF12" i="159"/>
  <c r="AD12" i="159"/>
  <c r="AC12" i="159"/>
  <c r="AB12" i="159"/>
  <c r="AA12" i="159"/>
  <c r="Z12" i="159"/>
  <c r="Y12" i="159"/>
  <c r="W12" i="159"/>
  <c r="V12" i="159"/>
  <c r="U12" i="159"/>
  <c r="T12" i="159"/>
  <c r="S12" i="159"/>
  <c r="R12" i="159"/>
  <c r="P12" i="159"/>
  <c r="O12" i="159"/>
  <c r="N12" i="159"/>
  <c r="M12" i="159"/>
  <c r="L12" i="159"/>
  <c r="K12" i="159"/>
  <c r="I12" i="159"/>
  <c r="H12" i="159"/>
  <c r="G12" i="159"/>
  <c r="F12" i="159"/>
  <c r="E12" i="159"/>
  <c r="D12" i="159"/>
  <c r="AS11" i="159"/>
  <c r="AR11" i="159"/>
  <c r="AQ11" i="159"/>
  <c r="AP11" i="159"/>
  <c r="AO11" i="159"/>
  <c r="AN11" i="159"/>
  <c r="AM11" i="159"/>
  <c r="AK11" i="159"/>
  <c r="AJ11" i="159"/>
  <c r="AI11" i="159"/>
  <c r="AH11" i="159"/>
  <c r="AG11" i="159"/>
  <c r="AF11" i="159"/>
  <c r="AD11" i="159"/>
  <c r="AC11" i="159"/>
  <c r="AB11" i="159"/>
  <c r="AA11" i="159"/>
  <c r="Z11" i="159"/>
  <c r="Y11" i="159"/>
  <c r="W11" i="159"/>
  <c r="V11" i="159"/>
  <c r="U11" i="159"/>
  <c r="T11" i="159"/>
  <c r="S11" i="159"/>
  <c r="R11" i="159"/>
  <c r="P11" i="159"/>
  <c r="O11" i="159"/>
  <c r="N11" i="159"/>
  <c r="M11" i="159"/>
  <c r="L11" i="159"/>
  <c r="K11" i="159"/>
  <c r="I11" i="159"/>
  <c r="H11" i="159"/>
  <c r="G11" i="159"/>
  <c r="F11" i="159"/>
  <c r="E11" i="159"/>
  <c r="D11" i="159"/>
  <c r="AS10" i="159"/>
  <c r="AR10" i="159"/>
  <c r="AQ10" i="159"/>
  <c r="AP10" i="159"/>
  <c r="AO10" i="159"/>
  <c r="AN10" i="159"/>
  <c r="AM10" i="159"/>
  <c r="AK10" i="159"/>
  <c r="AJ10" i="159"/>
  <c r="AI10" i="159"/>
  <c r="AH10" i="159"/>
  <c r="AG10" i="159"/>
  <c r="AF10" i="159"/>
  <c r="AD10" i="159"/>
  <c r="AC10" i="159"/>
  <c r="AB10" i="159"/>
  <c r="AA10" i="159"/>
  <c r="Z10" i="159"/>
  <c r="Y10" i="159"/>
  <c r="W10" i="159"/>
  <c r="V10" i="159"/>
  <c r="U10" i="159"/>
  <c r="T10" i="159"/>
  <c r="S10" i="159"/>
  <c r="R10" i="159"/>
  <c r="P10" i="159"/>
  <c r="O10" i="159"/>
  <c r="N10" i="159"/>
  <c r="M10" i="159"/>
  <c r="L10" i="159"/>
  <c r="K10" i="159"/>
  <c r="I10" i="159"/>
  <c r="H10" i="159"/>
  <c r="G10" i="159"/>
  <c r="F10" i="159"/>
  <c r="E10" i="159"/>
  <c r="D10" i="159"/>
  <c r="AS9" i="159"/>
  <c r="AR9" i="159"/>
  <c r="AQ9" i="159"/>
  <c r="AP9" i="159"/>
  <c r="AO9" i="159"/>
  <c r="AN9" i="159"/>
  <c r="AM9" i="159"/>
  <c r="AK9" i="159"/>
  <c r="AJ9" i="159"/>
  <c r="AI9" i="159"/>
  <c r="AH9" i="159"/>
  <c r="AG9" i="159"/>
  <c r="AF9" i="159"/>
  <c r="AD9" i="159"/>
  <c r="AC9" i="159"/>
  <c r="AB9" i="159"/>
  <c r="AA9" i="159"/>
  <c r="Z9" i="159"/>
  <c r="Y9" i="159"/>
  <c r="W9" i="159"/>
  <c r="V9" i="159"/>
  <c r="U9" i="159"/>
  <c r="T9" i="159"/>
  <c r="S9" i="159"/>
  <c r="R9" i="159"/>
  <c r="P9" i="159"/>
  <c r="O9" i="159"/>
  <c r="N9" i="159"/>
  <c r="M9" i="159"/>
  <c r="L9" i="159"/>
  <c r="K9" i="159"/>
  <c r="I9" i="159"/>
  <c r="H9" i="159"/>
  <c r="G9" i="159"/>
  <c r="F9" i="159"/>
  <c r="E9" i="159"/>
  <c r="D9" i="159"/>
  <c r="AS8" i="159"/>
  <c r="AR8" i="159"/>
  <c r="AQ8" i="159"/>
  <c r="AP8" i="159"/>
  <c r="AO8" i="159"/>
  <c r="AN8" i="159"/>
  <c r="AM8" i="159"/>
  <c r="AK8" i="159"/>
  <c r="AJ8" i="159"/>
  <c r="AI8" i="159"/>
  <c r="AH8" i="159"/>
  <c r="AG8" i="159"/>
  <c r="AF8" i="159"/>
  <c r="AD8" i="159"/>
  <c r="AC8" i="159"/>
  <c r="AB8" i="159"/>
  <c r="AA8" i="159"/>
  <c r="Z8" i="159"/>
  <c r="Y8" i="159"/>
  <c r="W8" i="159"/>
  <c r="V8" i="159"/>
  <c r="U8" i="159"/>
  <c r="T8" i="159"/>
  <c r="S8" i="159"/>
  <c r="R8" i="159"/>
  <c r="P8" i="159"/>
  <c r="O8" i="159"/>
  <c r="N8" i="159"/>
  <c r="M8" i="159"/>
  <c r="L8" i="159"/>
  <c r="K8" i="159"/>
  <c r="I8" i="159"/>
  <c r="H8" i="159"/>
  <c r="G8" i="159"/>
  <c r="F8" i="159"/>
  <c r="E8" i="159"/>
  <c r="D8" i="159"/>
  <c r="AS7" i="159"/>
  <c r="AR7" i="159"/>
  <c r="AW12" i="159" s="1"/>
  <c r="AQ7" i="159"/>
  <c r="AP7" i="159"/>
  <c r="AO7" i="159"/>
  <c r="AN7" i="159"/>
  <c r="AM7" i="159"/>
  <c r="AK7" i="159"/>
  <c r="AJ7" i="159"/>
  <c r="AI7" i="159"/>
  <c r="AH7" i="159"/>
  <c r="AG7" i="159"/>
  <c r="AF7" i="159"/>
  <c r="AD7" i="159"/>
  <c r="AC7" i="159"/>
  <c r="AB7" i="159"/>
  <c r="AA7" i="159"/>
  <c r="Z7" i="159"/>
  <c r="Y7" i="159"/>
  <c r="W7" i="159"/>
  <c r="V7" i="159"/>
  <c r="U7" i="159"/>
  <c r="T7" i="159"/>
  <c r="S7" i="159"/>
  <c r="R7" i="159"/>
  <c r="P7" i="159"/>
  <c r="O7" i="159"/>
  <c r="N7" i="159"/>
  <c r="M7" i="159"/>
  <c r="L7" i="159"/>
  <c r="K7" i="159"/>
  <c r="I7" i="159"/>
  <c r="H7" i="159"/>
  <c r="G7" i="159"/>
  <c r="F7" i="159"/>
  <c r="E7" i="159"/>
  <c r="D7" i="159"/>
  <c r="AK18" i="158"/>
  <c r="AJ18" i="158"/>
  <c r="AI18" i="158"/>
  <c r="AH18" i="158"/>
  <c r="AG18" i="158"/>
  <c r="AF18" i="158"/>
  <c r="AD18" i="158"/>
  <c r="AC18" i="158"/>
  <c r="AB18" i="158"/>
  <c r="AA18" i="158"/>
  <c r="Z18" i="158"/>
  <c r="Y18" i="158"/>
  <c r="W18" i="158"/>
  <c r="V18" i="158"/>
  <c r="U18" i="158"/>
  <c r="T18" i="158"/>
  <c r="S18" i="158"/>
  <c r="R18" i="158"/>
  <c r="P18" i="158"/>
  <c r="O18" i="158"/>
  <c r="N18" i="158"/>
  <c r="M18" i="158"/>
  <c r="L18" i="158"/>
  <c r="K18" i="158"/>
  <c r="I18" i="158"/>
  <c r="H18" i="158"/>
  <c r="G18" i="158"/>
  <c r="F18" i="158"/>
  <c r="E18" i="158"/>
  <c r="D18" i="158"/>
  <c r="AK17" i="158"/>
  <c r="AJ17" i="158"/>
  <c r="AI17" i="158"/>
  <c r="AH17" i="158"/>
  <c r="AG17" i="158"/>
  <c r="AF17" i="158"/>
  <c r="AD17" i="158"/>
  <c r="AC17" i="158"/>
  <c r="AB17" i="158"/>
  <c r="AA17" i="158"/>
  <c r="Z17" i="158"/>
  <c r="Y17" i="158"/>
  <c r="W17" i="158"/>
  <c r="V17" i="158"/>
  <c r="U17" i="158"/>
  <c r="T17" i="158"/>
  <c r="S17" i="158"/>
  <c r="R17" i="158"/>
  <c r="P17" i="158"/>
  <c r="O17" i="158"/>
  <c r="N17" i="158"/>
  <c r="M17" i="158"/>
  <c r="L17" i="158"/>
  <c r="K17" i="158"/>
  <c r="I17" i="158"/>
  <c r="H17" i="158"/>
  <c r="G17" i="158"/>
  <c r="F17" i="158"/>
  <c r="E17" i="158"/>
  <c r="D17" i="158"/>
  <c r="AK16" i="158"/>
  <c r="AJ16" i="158"/>
  <c r="AI16" i="158"/>
  <c r="AH16" i="158"/>
  <c r="AG16" i="158"/>
  <c r="AF16" i="158"/>
  <c r="AD16" i="158"/>
  <c r="AC16" i="158"/>
  <c r="AB16" i="158"/>
  <c r="AA16" i="158"/>
  <c r="Z16" i="158"/>
  <c r="Y16" i="158"/>
  <c r="W16" i="158"/>
  <c r="V16" i="158"/>
  <c r="U16" i="158"/>
  <c r="T16" i="158"/>
  <c r="S16" i="158"/>
  <c r="R16" i="158"/>
  <c r="P16" i="158"/>
  <c r="O16" i="158"/>
  <c r="N16" i="158"/>
  <c r="M16" i="158"/>
  <c r="L16" i="158"/>
  <c r="K16" i="158"/>
  <c r="I16" i="158"/>
  <c r="H16" i="158"/>
  <c r="G16" i="158"/>
  <c r="F16" i="158"/>
  <c r="E16" i="158"/>
  <c r="D16" i="158"/>
  <c r="AK15" i="158"/>
  <c r="AJ15" i="158"/>
  <c r="AI15" i="158"/>
  <c r="AH15" i="158"/>
  <c r="AG15" i="158"/>
  <c r="AF15" i="158"/>
  <c r="AD15" i="158"/>
  <c r="AC15" i="158"/>
  <c r="AB15" i="158"/>
  <c r="AA15" i="158"/>
  <c r="Z15" i="158"/>
  <c r="Y15" i="158"/>
  <c r="W15" i="158"/>
  <c r="V15" i="158"/>
  <c r="U15" i="158"/>
  <c r="T15" i="158"/>
  <c r="S15" i="158"/>
  <c r="R15" i="158"/>
  <c r="P15" i="158"/>
  <c r="O15" i="158"/>
  <c r="N15" i="158"/>
  <c r="M15" i="158"/>
  <c r="L15" i="158"/>
  <c r="K15" i="158"/>
  <c r="I15" i="158"/>
  <c r="H15" i="158"/>
  <c r="G15" i="158"/>
  <c r="F15" i="158"/>
  <c r="E15" i="158"/>
  <c r="D15" i="158"/>
  <c r="AK14" i="158"/>
  <c r="AJ14" i="158"/>
  <c r="AI14" i="158"/>
  <c r="AH14" i="158"/>
  <c r="AG14" i="158"/>
  <c r="AF14" i="158"/>
  <c r="AD14" i="158"/>
  <c r="AC14" i="158"/>
  <c r="AB14" i="158"/>
  <c r="AA14" i="158"/>
  <c r="Z14" i="158"/>
  <c r="Y14" i="158"/>
  <c r="W14" i="158"/>
  <c r="V14" i="158"/>
  <c r="U14" i="158"/>
  <c r="T14" i="158"/>
  <c r="S14" i="158"/>
  <c r="R14" i="158"/>
  <c r="P14" i="158"/>
  <c r="O14" i="158"/>
  <c r="N14" i="158"/>
  <c r="M14" i="158"/>
  <c r="L14" i="158"/>
  <c r="K14" i="158"/>
  <c r="I14" i="158"/>
  <c r="H14" i="158"/>
  <c r="G14" i="158"/>
  <c r="F14" i="158"/>
  <c r="E14" i="158"/>
  <c r="D14" i="158"/>
  <c r="AX12" i="158"/>
  <c r="AS12" i="158"/>
  <c r="AR12" i="158"/>
  <c r="AQ12" i="158"/>
  <c r="AP12" i="158"/>
  <c r="AO12" i="158"/>
  <c r="AN12" i="158"/>
  <c r="AM12" i="158"/>
  <c r="AK12" i="158"/>
  <c r="AJ12" i="158"/>
  <c r="AI12" i="158"/>
  <c r="AH12" i="158"/>
  <c r="AG12" i="158"/>
  <c r="AF12" i="158"/>
  <c r="AD12" i="158"/>
  <c r="AC12" i="158"/>
  <c r="AB12" i="158"/>
  <c r="AA12" i="158"/>
  <c r="Z12" i="158"/>
  <c r="Y12" i="158"/>
  <c r="W12" i="158"/>
  <c r="V12" i="158"/>
  <c r="U12" i="158"/>
  <c r="T12" i="158"/>
  <c r="S12" i="158"/>
  <c r="R12" i="158"/>
  <c r="P12" i="158"/>
  <c r="O12" i="158"/>
  <c r="N12" i="158"/>
  <c r="M12" i="158"/>
  <c r="L12" i="158"/>
  <c r="K12" i="158"/>
  <c r="I12" i="158"/>
  <c r="H12" i="158"/>
  <c r="G12" i="158"/>
  <c r="F12" i="158"/>
  <c r="E12" i="158"/>
  <c r="D12" i="158"/>
  <c r="AS11" i="158"/>
  <c r="AR11" i="158"/>
  <c r="AQ11" i="158"/>
  <c r="AP11" i="158"/>
  <c r="AO11" i="158"/>
  <c r="AN11" i="158"/>
  <c r="AM11" i="158"/>
  <c r="AK11" i="158"/>
  <c r="AJ11" i="158"/>
  <c r="AI11" i="158"/>
  <c r="AH11" i="158"/>
  <c r="AG11" i="158"/>
  <c r="AF11" i="158"/>
  <c r="AD11" i="158"/>
  <c r="AC11" i="158"/>
  <c r="AB11" i="158"/>
  <c r="AA11" i="158"/>
  <c r="Z11" i="158"/>
  <c r="Y11" i="158"/>
  <c r="W11" i="158"/>
  <c r="V11" i="158"/>
  <c r="U11" i="158"/>
  <c r="T11" i="158"/>
  <c r="S11" i="158"/>
  <c r="R11" i="158"/>
  <c r="P11" i="158"/>
  <c r="O11" i="158"/>
  <c r="N11" i="158"/>
  <c r="M11" i="158"/>
  <c r="L11" i="158"/>
  <c r="K11" i="158"/>
  <c r="I11" i="158"/>
  <c r="H11" i="158"/>
  <c r="G11" i="158"/>
  <c r="F11" i="158"/>
  <c r="E11" i="158"/>
  <c r="D11" i="158"/>
  <c r="AS10" i="158"/>
  <c r="AR10" i="158"/>
  <c r="AQ10" i="158"/>
  <c r="AP10" i="158"/>
  <c r="AO10" i="158"/>
  <c r="AN10" i="158"/>
  <c r="AM10" i="158"/>
  <c r="AK10" i="158"/>
  <c r="AJ10" i="158"/>
  <c r="AI10" i="158"/>
  <c r="AH10" i="158"/>
  <c r="AG10" i="158"/>
  <c r="AF10" i="158"/>
  <c r="AD10" i="158"/>
  <c r="AC10" i="158"/>
  <c r="AB10" i="158"/>
  <c r="AA10" i="158"/>
  <c r="Z10" i="158"/>
  <c r="Y10" i="158"/>
  <c r="W10" i="158"/>
  <c r="V10" i="158"/>
  <c r="U10" i="158"/>
  <c r="T10" i="158"/>
  <c r="S10" i="158"/>
  <c r="R10" i="158"/>
  <c r="P10" i="158"/>
  <c r="O10" i="158"/>
  <c r="N10" i="158"/>
  <c r="M10" i="158"/>
  <c r="L10" i="158"/>
  <c r="K10" i="158"/>
  <c r="I10" i="158"/>
  <c r="H10" i="158"/>
  <c r="G10" i="158"/>
  <c r="F10" i="158"/>
  <c r="E10" i="158"/>
  <c r="D10" i="158"/>
  <c r="AS9" i="158"/>
  <c r="AR9" i="158"/>
  <c r="AQ9" i="158"/>
  <c r="AP9" i="158"/>
  <c r="AO9" i="158"/>
  <c r="AN9" i="158"/>
  <c r="AM9" i="158"/>
  <c r="AK9" i="158"/>
  <c r="AJ9" i="158"/>
  <c r="AI9" i="158"/>
  <c r="AH9" i="158"/>
  <c r="AG9" i="158"/>
  <c r="AF9" i="158"/>
  <c r="AD9" i="158"/>
  <c r="AC9" i="158"/>
  <c r="AB9" i="158"/>
  <c r="AA9" i="158"/>
  <c r="Z9" i="158"/>
  <c r="Y9" i="158"/>
  <c r="W9" i="158"/>
  <c r="V9" i="158"/>
  <c r="U9" i="158"/>
  <c r="T9" i="158"/>
  <c r="S9" i="158"/>
  <c r="R9" i="158"/>
  <c r="P9" i="158"/>
  <c r="O9" i="158"/>
  <c r="N9" i="158"/>
  <c r="M9" i="158"/>
  <c r="L9" i="158"/>
  <c r="K9" i="158"/>
  <c r="I9" i="158"/>
  <c r="H9" i="158"/>
  <c r="G9" i="158"/>
  <c r="F9" i="158"/>
  <c r="E9" i="158"/>
  <c r="D9" i="158"/>
  <c r="AS8" i="158"/>
  <c r="AR8" i="158"/>
  <c r="AQ8" i="158"/>
  <c r="AP8" i="158"/>
  <c r="AO8" i="158"/>
  <c r="AN8" i="158"/>
  <c r="AM8" i="158"/>
  <c r="AK8" i="158"/>
  <c r="AJ8" i="158"/>
  <c r="AI8" i="158"/>
  <c r="AH8" i="158"/>
  <c r="AG8" i="158"/>
  <c r="AF8" i="158"/>
  <c r="AD8" i="158"/>
  <c r="AC8" i="158"/>
  <c r="AB8" i="158"/>
  <c r="AA8" i="158"/>
  <c r="Z8" i="158"/>
  <c r="Y8" i="158"/>
  <c r="W8" i="158"/>
  <c r="V8" i="158"/>
  <c r="U8" i="158"/>
  <c r="T8" i="158"/>
  <c r="S8" i="158"/>
  <c r="R8" i="158"/>
  <c r="P8" i="158"/>
  <c r="O8" i="158"/>
  <c r="N8" i="158"/>
  <c r="M8" i="158"/>
  <c r="L8" i="158"/>
  <c r="K8" i="158"/>
  <c r="I8" i="158"/>
  <c r="H8" i="158"/>
  <c r="G8" i="158"/>
  <c r="F8" i="158"/>
  <c r="E8" i="158"/>
  <c r="D8" i="158"/>
  <c r="AS7" i="158"/>
  <c r="AR7" i="158"/>
  <c r="AW12" i="158" s="1"/>
  <c r="AQ7" i="158"/>
  <c r="AP7" i="158"/>
  <c r="AO7" i="158"/>
  <c r="AN7" i="158"/>
  <c r="AM7" i="158"/>
  <c r="AK7" i="158"/>
  <c r="AJ7" i="158"/>
  <c r="AI7" i="158"/>
  <c r="AH7" i="158"/>
  <c r="AG7" i="158"/>
  <c r="AF7" i="158"/>
  <c r="AD7" i="158"/>
  <c r="AC7" i="158"/>
  <c r="AB7" i="158"/>
  <c r="AA7" i="158"/>
  <c r="Z7" i="158"/>
  <c r="Y7" i="158"/>
  <c r="W7" i="158"/>
  <c r="V7" i="158"/>
  <c r="U7" i="158"/>
  <c r="T7" i="158"/>
  <c r="S7" i="158"/>
  <c r="R7" i="158"/>
  <c r="P7" i="158"/>
  <c r="O7" i="158"/>
  <c r="N7" i="158"/>
  <c r="M7" i="158"/>
  <c r="L7" i="158"/>
  <c r="K7" i="158"/>
  <c r="I7" i="158"/>
  <c r="H7" i="158"/>
  <c r="G7" i="158"/>
  <c r="F7" i="158"/>
  <c r="E7" i="158"/>
  <c r="D7" i="158"/>
  <c r="AK18" i="157"/>
  <c r="AJ18" i="157"/>
  <c r="AI18" i="157"/>
  <c r="AH18" i="157"/>
  <c r="AG18" i="157"/>
  <c r="AF18" i="157"/>
  <c r="AD18" i="157"/>
  <c r="AC18" i="157"/>
  <c r="AB18" i="157"/>
  <c r="AA18" i="157"/>
  <c r="Z18" i="157"/>
  <c r="Y18" i="157"/>
  <c r="W18" i="157"/>
  <c r="V18" i="157"/>
  <c r="U18" i="157"/>
  <c r="T18" i="157"/>
  <c r="S18" i="157"/>
  <c r="R18" i="157"/>
  <c r="P18" i="157"/>
  <c r="O18" i="157"/>
  <c r="N18" i="157"/>
  <c r="M18" i="157"/>
  <c r="L18" i="157"/>
  <c r="K18" i="157"/>
  <c r="I18" i="157"/>
  <c r="H18" i="157"/>
  <c r="G18" i="157"/>
  <c r="F18" i="157"/>
  <c r="E18" i="157"/>
  <c r="D18" i="157"/>
  <c r="AK17" i="157"/>
  <c r="AJ17" i="157"/>
  <c r="AI17" i="157"/>
  <c r="AH17" i="157"/>
  <c r="AG17" i="157"/>
  <c r="AF17" i="157"/>
  <c r="AD17" i="157"/>
  <c r="AC17" i="157"/>
  <c r="AB17" i="157"/>
  <c r="AA17" i="157"/>
  <c r="Z17" i="157"/>
  <c r="Y17" i="157"/>
  <c r="W17" i="157"/>
  <c r="V17" i="157"/>
  <c r="U17" i="157"/>
  <c r="T17" i="157"/>
  <c r="S17" i="157"/>
  <c r="R17" i="157"/>
  <c r="P17" i="157"/>
  <c r="O17" i="157"/>
  <c r="N17" i="157"/>
  <c r="M17" i="157"/>
  <c r="L17" i="157"/>
  <c r="K17" i="157"/>
  <c r="I17" i="157"/>
  <c r="H17" i="157"/>
  <c r="G17" i="157"/>
  <c r="F17" i="157"/>
  <c r="E17" i="157"/>
  <c r="D17" i="157"/>
  <c r="AK16" i="157"/>
  <c r="AJ16" i="157"/>
  <c r="AI16" i="157"/>
  <c r="AH16" i="157"/>
  <c r="AG16" i="157"/>
  <c r="AF16" i="157"/>
  <c r="AD16" i="157"/>
  <c r="AC16" i="157"/>
  <c r="AB16" i="157"/>
  <c r="AA16" i="157"/>
  <c r="Z16" i="157"/>
  <c r="Y16" i="157"/>
  <c r="W16" i="157"/>
  <c r="V16" i="157"/>
  <c r="U16" i="157"/>
  <c r="T16" i="157"/>
  <c r="S16" i="157"/>
  <c r="R16" i="157"/>
  <c r="P16" i="157"/>
  <c r="O16" i="157"/>
  <c r="N16" i="157"/>
  <c r="M16" i="157"/>
  <c r="L16" i="157"/>
  <c r="K16" i="157"/>
  <c r="I16" i="157"/>
  <c r="H16" i="157"/>
  <c r="G16" i="157"/>
  <c r="F16" i="157"/>
  <c r="E16" i="157"/>
  <c r="D16" i="157"/>
  <c r="AK15" i="157"/>
  <c r="AJ15" i="157"/>
  <c r="AI15" i="157"/>
  <c r="AH15" i="157"/>
  <c r="AG15" i="157"/>
  <c r="AF15" i="157"/>
  <c r="AD15" i="157"/>
  <c r="AC15" i="157"/>
  <c r="AB15" i="157"/>
  <c r="AA15" i="157"/>
  <c r="Z15" i="157"/>
  <c r="Y15" i="157"/>
  <c r="W15" i="157"/>
  <c r="V15" i="157"/>
  <c r="U15" i="157"/>
  <c r="T15" i="157"/>
  <c r="S15" i="157"/>
  <c r="R15" i="157"/>
  <c r="P15" i="157"/>
  <c r="O15" i="157"/>
  <c r="N15" i="157"/>
  <c r="M15" i="157"/>
  <c r="L15" i="157"/>
  <c r="K15" i="157"/>
  <c r="I15" i="157"/>
  <c r="H15" i="157"/>
  <c r="G15" i="157"/>
  <c r="F15" i="157"/>
  <c r="E15" i="157"/>
  <c r="D15" i="157"/>
  <c r="AK14" i="157"/>
  <c r="AJ14" i="157"/>
  <c r="AI14" i="157"/>
  <c r="AH14" i="157"/>
  <c r="AG14" i="157"/>
  <c r="AF14" i="157"/>
  <c r="AD14" i="157"/>
  <c r="AC14" i="157"/>
  <c r="AB14" i="157"/>
  <c r="AA14" i="157"/>
  <c r="Z14" i="157"/>
  <c r="Y14" i="157"/>
  <c r="W14" i="157"/>
  <c r="V14" i="157"/>
  <c r="U14" i="157"/>
  <c r="T14" i="157"/>
  <c r="S14" i="157"/>
  <c r="R14" i="157"/>
  <c r="P14" i="157"/>
  <c r="O14" i="157"/>
  <c r="N14" i="157"/>
  <c r="M14" i="157"/>
  <c r="L14" i="157"/>
  <c r="K14" i="157"/>
  <c r="I14" i="157"/>
  <c r="H14" i="157"/>
  <c r="G14" i="157"/>
  <c r="F14" i="157"/>
  <c r="E14" i="157"/>
  <c r="D14" i="157"/>
  <c r="AX12" i="157"/>
  <c r="AS12" i="157"/>
  <c r="AR12" i="157"/>
  <c r="AQ12" i="157"/>
  <c r="AP12" i="157"/>
  <c r="AO12" i="157"/>
  <c r="AN12" i="157"/>
  <c r="AM12" i="157"/>
  <c r="AK12" i="157"/>
  <c r="AJ12" i="157"/>
  <c r="AI12" i="157"/>
  <c r="AH12" i="157"/>
  <c r="AG12" i="157"/>
  <c r="AF12" i="157"/>
  <c r="AD12" i="157"/>
  <c r="AC12" i="157"/>
  <c r="AB12" i="157"/>
  <c r="AA12" i="157"/>
  <c r="Z12" i="157"/>
  <c r="Y12" i="157"/>
  <c r="W12" i="157"/>
  <c r="V12" i="157"/>
  <c r="U12" i="157"/>
  <c r="T12" i="157"/>
  <c r="S12" i="157"/>
  <c r="R12" i="157"/>
  <c r="P12" i="157"/>
  <c r="O12" i="157"/>
  <c r="N12" i="157"/>
  <c r="M12" i="157"/>
  <c r="L12" i="157"/>
  <c r="K12" i="157"/>
  <c r="I12" i="157"/>
  <c r="H12" i="157"/>
  <c r="G12" i="157"/>
  <c r="F12" i="157"/>
  <c r="E12" i="157"/>
  <c r="D12" i="157"/>
  <c r="AS11" i="157"/>
  <c r="AR11" i="157"/>
  <c r="AQ11" i="157"/>
  <c r="AP11" i="157"/>
  <c r="AO11" i="157"/>
  <c r="AN11" i="157"/>
  <c r="AM11" i="157"/>
  <c r="AK11" i="157"/>
  <c r="AJ11" i="157"/>
  <c r="AI11" i="157"/>
  <c r="AH11" i="157"/>
  <c r="AG11" i="157"/>
  <c r="AF11" i="157"/>
  <c r="AD11" i="157"/>
  <c r="AC11" i="157"/>
  <c r="AB11" i="157"/>
  <c r="AA11" i="157"/>
  <c r="Z11" i="157"/>
  <c r="Y11" i="157"/>
  <c r="W11" i="157"/>
  <c r="V11" i="157"/>
  <c r="U11" i="157"/>
  <c r="T11" i="157"/>
  <c r="S11" i="157"/>
  <c r="R11" i="157"/>
  <c r="P11" i="157"/>
  <c r="O11" i="157"/>
  <c r="N11" i="157"/>
  <c r="M11" i="157"/>
  <c r="L11" i="157"/>
  <c r="K11" i="157"/>
  <c r="I11" i="157"/>
  <c r="H11" i="157"/>
  <c r="G11" i="157"/>
  <c r="F11" i="157"/>
  <c r="E11" i="157"/>
  <c r="D11" i="157"/>
  <c r="AS10" i="157"/>
  <c r="AR10" i="157"/>
  <c r="AQ10" i="157"/>
  <c r="AP10" i="157"/>
  <c r="AO10" i="157"/>
  <c r="AN10" i="157"/>
  <c r="AM10" i="157"/>
  <c r="AK10" i="157"/>
  <c r="AJ10" i="157"/>
  <c r="AI10" i="157"/>
  <c r="AH10" i="157"/>
  <c r="AG10" i="157"/>
  <c r="AF10" i="157"/>
  <c r="AD10" i="157"/>
  <c r="AC10" i="157"/>
  <c r="AB10" i="157"/>
  <c r="AA10" i="157"/>
  <c r="Z10" i="157"/>
  <c r="Y10" i="157"/>
  <c r="W10" i="157"/>
  <c r="V10" i="157"/>
  <c r="U10" i="157"/>
  <c r="T10" i="157"/>
  <c r="S10" i="157"/>
  <c r="R10" i="157"/>
  <c r="P10" i="157"/>
  <c r="O10" i="157"/>
  <c r="N10" i="157"/>
  <c r="M10" i="157"/>
  <c r="L10" i="157"/>
  <c r="K10" i="157"/>
  <c r="I10" i="157"/>
  <c r="H10" i="157"/>
  <c r="G10" i="157"/>
  <c r="F10" i="157"/>
  <c r="E10" i="157"/>
  <c r="D10" i="157"/>
  <c r="AS9" i="157"/>
  <c r="AR9" i="157"/>
  <c r="AQ9" i="157"/>
  <c r="AP9" i="157"/>
  <c r="AO9" i="157"/>
  <c r="AN9" i="157"/>
  <c r="AM9" i="157"/>
  <c r="AK9" i="157"/>
  <c r="AJ9" i="157"/>
  <c r="AI9" i="157"/>
  <c r="AH9" i="157"/>
  <c r="AG9" i="157"/>
  <c r="AF9" i="157"/>
  <c r="AD9" i="157"/>
  <c r="AC9" i="157"/>
  <c r="AB9" i="157"/>
  <c r="AA9" i="157"/>
  <c r="Z9" i="157"/>
  <c r="Y9" i="157"/>
  <c r="W9" i="157"/>
  <c r="V9" i="157"/>
  <c r="U9" i="157"/>
  <c r="T9" i="157"/>
  <c r="S9" i="157"/>
  <c r="R9" i="157"/>
  <c r="P9" i="157"/>
  <c r="O9" i="157"/>
  <c r="N9" i="157"/>
  <c r="M9" i="157"/>
  <c r="L9" i="157"/>
  <c r="K9" i="157"/>
  <c r="I9" i="157"/>
  <c r="H9" i="157"/>
  <c r="G9" i="157"/>
  <c r="F9" i="157"/>
  <c r="E9" i="157"/>
  <c r="D9" i="157"/>
  <c r="AS8" i="157"/>
  <c r="AR8" i="157"/>
  <c r="AQ8" i="157"/>
  <c r="AP8" i="157"/>
  <c r="AO8" i="157"/>
  <c r="AN8" i="157"/>
  <c r="AM8" i="157"/>
  <c r="AK8" i="157"/>
  <c r="AJ8" i="157"/>
  <c r="AI8" i="157"/>
  <c r="AH8" i="157"/>
  <c r="AG8" i="157"/>
  <c r="AF8" i="157"/>
  <c r="AD8" i="157"/>
  <c r="AC8" i="157"/>
  <c r="AB8" i="157"/>
  <c r="AA8" i="157"/>
  <c r="Z8" i="157"/>
  <c r="Y8" i="157"/>
  <c r="W8" i="157"/>
  <c r="V8" i="157"/>
  <c r="U8" i="157"/>
  <c r="T8" i="157"/>
  <c r="S8" i="157"/>
  <c r="R8" i="157"/>
  <c r="P8" i="157"/>
  <c r="O8" i="157"/>
  <c r="N8" i="157"/>
  <c r="M8" i="157"/>
  <c r="L8" i="157"/>
  <c r="K8" i="157"/>
  <c r="I8" i="157"/>
  <c r="H8" i="157"/>
  <c r="G8" i="157"/>
  <c r="F8" i="157"/>
  <c r="E8" i="157"/>
  <c r="D8" i="157"/>
  <c r="AS7" i="157"/>
  <c r="AR7" i="157"/>
  <c r="AQ7" i="157"/>
  <c r="AP7" i="157"/>
  <c r="AO7" i="157"/>
  <c r="AN7" i="157"/>
  <c r="AM7" i="157"/>
  <c r="AK7" i="157"/>
  <c r="AJ7" i="157"/>
  <c r="AI7" i="157"/>
  <c r="AH7" i="157"/>
  <c r="AG7" i="157"/>
  <c r="AF7" i="157"/>
  <c r="AD7" i="157"/>
  <c r="AC7" i="157"/>
  <c r="AB7" i="157"/>
  <c r="AA7" i="157"/>
  <c r="Z7" i="157"/>
  <c r="Y7" i="157"/>
  <c r="W7" i="157"/>
  <c r="V7" i="157"/>
  <c r="U7" i="157"/>
  <c r="T7" i="157"/>
  <c r="S7" i="157"/>
  <c r="R7" i="157"/>
  <c r="P7" i="157"/>
  <c r="O7" i="157"/>
  <c r="N7" i="157"/>
  <c r="M7" i="157"/>
  <c r="L7" i="157"/>
  <c r="K7" i="157"/>
  <c r="I7" i="157"/>
  <c r="H7" i="157"/>
  <c r="G7" i="157"/>
  <c r="F7" i="157"/>
  <c r="E7" i="157"/>
  <c r="D7" i="157"/>
  <c r="AV11" i="161" l="1"/>
  <c r="AV8" i="162"/>
  <c r="AV11" i="160"/>
  <c r="AV9" i="162"/>
  <c r="AX10" i="157"/>
  <c r="AX8" i="158"/>
  <c r="AQ19" i="158"/>
  <c r="AO19" i="157"/>
  <c r="AJ19" i="159"/>
  <c r="O19" i="158"/>
  <c r="AV10" i="162"/>
  <c r="AV7" i="163"/>
  <c r="AV13" i="161"/>
  <c r="AV13" i="163"/>
  <c r="AQ19" i="157"/>
  <c r="AV8" i="160"/>
  <c r="AV9" i="164"/>
  <c r="AV7" i="161"/>
  <c r="AX13" i="157"/>
  <c r="AS19" i="159"/>
  <c r="AV9" i="163"/>
  <c r="AV7" i="164"/>
  <c r="AX14" i="164"/>
  <c r="AV11" i="164"/>
  <c r="AX14" i="163"/>
  <c r="AV8" i="163"/>
  <c r="AW14" i="163"/>
  <c r="AW14" i="164"/>
  <c r="AX14" i="162"/>
  <c r="AX14" i="161"/>
  <c r="AW14" i="161"/>
  <c r="AV10" i="160"/>
  <c r="AV7" i="160"/>
  <c r="AX14" i="160"/>
  <c r="AW14" i="162"/>
  <c r="AV9" i="161"/>
  <c r="AW14" i="160"/>
  <c r="AR19" i="158"/>
  <c r="AV12" i="158" s="1"/>
  <c r="AR19" i="157"/>
  <c r="AV12" i="157" s="1"/>
  <c r="AW12" i="157"/>
  <c r="AW9" i="159"/>
  <c r="AM23" i="159"/>
  <c r="AJ19" i="157"/>
  <c r="G19" i="158"/>
  <c r="AX11" i="158"/>
  <c r="AX13" i="158"/>
  <c r="AO19" i="159"/>
  <c r="AN19" i="159"/>
  <c r="Y19" i="158"/>
  <c r="AO19" i="158"/>
  <c r="AX7" i="158"/>
  <c r="AP19" i="159"/>
  <c r="AM23" i="157"/>
  <c r="I19" i="158"/>
  <c r="AP19" i="158"/>
  <c r="AV11" i="158" s="1"/>
  <c r="AQ19" i="159"/>
  <c r="P19" i="159"/>
  <c r="AG19" i="157"/>
  <c r="AN19" i="157"/>
  <c r="K19" i="158"/>
  <c r="AA19" i="158"/>
  <c r="L19" i="159"/>
  <c r="AB19" i="159"/>
  <c r="L19" i="158"/>
  <c r="AB19" i="158"/>
  <c r="M19" i="159"/>
  <c r="AC19" i="159"/>
  <c r="AP19" i="157"/>
  <c r="AS19" i="158"/>
  <c r="AR19" i="159"/>
  <c r="AV12" i="159" s="1"/>
  <c r="AX13" i="159"/>
  <c r="I19" i="159"/>
  <c r="H19" i="159"/>
  <c r="AX10" i="159"/>
  <c r="G19" i="159"/>
  <c r="AV11" i="159" s="1"/>
  <c r="N19" i="159"/>
  <c r="O19" i="159"/>
  <c r="S19" i="159"/>
  <c r="AW8" i="159"/>
  <c r="T19" i="159"/>
  <c r="V19" i="159"/>
  <c r="W19" i="159"/>
  <c r="Z19" i="159"/>
  <c r="AA19" i="159"/>
  <c r="AK19" i="159"/>
  <c r="AI19" i="159"/>
  <c r="AH19" i="159"/>
  <c r="AJ23" i="159"/>
  <c r="AG19" i="159"/>
  <c r="AF23" i="159"/>
  <c r="AD19" i="159"/>
  <c r="AC23" i="159"/>
  <c r="U19" i="159"/>
  <c r="V23" i="159"/>
  <c r="AX11" i="159"/>
  <c r="R23" i="159"/>
  <c r="AX9" i="159"/>
  <c r="K23" i="159"/>
  <c r="O23" i="159"/>
  <c r="D19" i="157"/>
  <c r="G19" i="157"/>
  <c r="I19" i="157"/>
  <c r="K19" i="157"/>
  <c r="L19" i="157"/>
  <c r="N19" i="157"/>
  <c r="R19" i="157"/>
  <c r="U19" i="157"/>
  <c r="V19" i="157"/>
  <c r="Z19" i="157"/>
  <c r="AX8" i="157"/>
  <c r="AC19" i="157"/>
  <c r="AD19" i="157"/>
  <c r="AW8" i="157"/>
  <c r="AI19" i="157"/>
  <c r="AC23" i="157"/>
  <c r="AX11" i="157"/>
  <c r="AB19" i="157"/>
  <c r="AK19" i="157"/>
  <c r="Y19" i="157"/>
  <c r="S19" i="157"/>
  <c r="O19" i="157"/>
  <c r="K23" i="157"/>
  <c r="H19" i="157"/>
  <c r="AV10" i="157" s="1"/>
  <c r="AW9" i="157"/>
  <c r="AJ23" i="157"/>
  <c r="AH19" i="157"/>
  <c r="AF23" i="157"/>
  <c r="AA19" i="157"/>
  <c r="F19" i="157"/>
  <c r="H23" i="157"/>
  <c r="M19" i="157"/>
  <c r="AX9" i="157"/>
  <c r="D19" i="158"/>
  <c r="H19" i="158"/>
  <c r="N19" i="158"/>
  <c r="U19" i="158"/>
  <c r="AC19" i="158"/>
  <c r="AW7" i="158"/>
  <c r="Z19" i="158"/>
  <c r="AJ19" i="158"/>
  <c r="AI19" i="158"/>
  <c r="AW8" i="158"/>
  <c r="AG19" i="158"/>
  <c r="AJ23" i="158"/>
  <c r="V19" i="158"/>
  <c r="AX10" i="158"/>
  <c r="AD19" i="158"/>
  <c r="V23" i="158"/>
  <c r="W19" i="158"/>
  <c r="P19" i="158"/>
  <c r="AF23" i="158"/>
  <c r="AK19" i="158"/>
  <c r="AH19" i="158"/>
  <c r="AC23" i="158"/>
  <c r="T19" i="158"/>
  <c r="H23" i="158"/>
  <c r="AX9" i="158"/>
  <c r="K23" i="158"/>
  <c r="M19" i="158"/>
  <c r="O23" i="158"/>
  <c r="AW9" i="158"/>
  <c r="R23" i="157"/>
  <c r="W19" i="157"/>
  <c r="V23" i="157"/>
  <c r="R23" i="158"/>
  <c r="S19" i="158"/>
  <c r="AX7" i="157"/>
  <c r="Y19" i="159"/>
  <c r="AX7" i="159"/>
  <c r="AW7" i="159"/>
  <c r="H23" i="159"/>
  <c r="D19" i="159"/>
  <c r="AS19" i="157"/>
  <c r="AM23" i="158"/>
  <c r="AN19" i="158"/>
  <c r="AX8" i="159"/>
  <c r="K19" i="159"/>
  <c r="D23" i="159"/>
  <c r="AF19" i="159"/>
  <c r="R19" i="159"/>
  <c r="AW11" i="159"/>
  <c r="AW13" i="159"/>
  <c r="AW10" i="159"/>
  <c r="E19" i="159"/>
  <c r="Y23" i="159"/>
  <c r="F19" i="159"/>
  <c r="AM19" i="159"/>
  <c r="D23" i="158"/>
  <c r="AF19" i="158"/>
  <c r="R19" i="158"/>
  <c r="AW11" i="158"/>
  <c r="AW13" i="158"/>
  <c r="AW10" i="158"/>
  <c r="E19" i="158"/>
  <c r="Y23" i="158"/>
  <c r="F19" i="158"/>
  <c r="AM19" i="158"/>
  <c r="P19" i="157"/>
  <c r="AW7" i="157"/>
  <c r="D23" i="157"/>
  <c r="AF19" i="157"/>
  <c r="O23" i="157"/>
  <c r="AW11" i="157"/>
  <c r="AW13" i="157"/>
  <c r="T19" i="157"/>
  <c r="AW10" i="157"/>
  <c r="E19" i="157"/>
  <c r="Y23" i="157"/>
  <c r="AM19" i="157"/>
  <c r="V7" i="153"/>
  <c r="V8" i="153"/>
  <c r="V9" i="153"/>
  <c r="V10" i="153"/>
  <c r="V11" i="153"/>
  <c r="V12" i="153"/>
  <c r="V14" i="153"/>
  <c r="V15" i="153"/>
  <c r="V16" i="153"/>
  <c r="V17" i="153"/>
  <c r="V18" i="153"/>
  <c r="AV10" i="158" l="1"/>
  <c r="AV11" i="157"/>
  <c r="AV13" i="157"/>
  <c r="AV9" i="159"/>
  <c r="AV13" i="159"/>
  <c r="AV10" i="159"/>
  <c r="AV9" i="158"/>
  <c r="AV13" i="158"/>
  <c r="AV8" i="158"/>
  <c r="AV9" i="157"/>
  <c r="AV8" i="157"/>
  <c r="AV7" i="157"/>
  <c r="AV8" i="159"/>
  <c r="AX14" i="159"/>
  <c r="AX14" i="157"/>
  <c r="AV7" i="158"/>
  <c r="AX14" i="158"/>
  <c r="AW14" i="158"/>
  <c r="AV7" i="159"/>
  <c r="AW14" i="159"/>
  <c r="AW14" i="157"/>
  <c r="V19" i="153"/>
  <c r="AK18" i="156"/>
  <c r="AJ18" i="156"/>
  <c r="AI18" i="156"/>
  <c r="AH18" i="156"/>
  <c r="AG18" i="156"/>
  <c r="AF18" i="156"/>
  <c r="AD18" i="156"/>
  <c r="AC18" i="156"/>
  <c r="AB18" i="156"/>
  <c r="AA18" i="156"/>
  <c r="Z18" i="156"/>
  <c r="Y18" i="156"/>
  <c r="W18" i="156"/>
  <c r="V18" i="156"/>
  <c r="U18" i="156"/>
  <c r="T18" i="156"/>
  <c r="S18" i="156"/>
  <c r="R18" i="156"/>
  <c r="P18" i="156"/>
  <c r="O18" i="156"/>
  <c r="N18" i="156"/>
  <c r="M18" i="156"/>
  <c r="L18" i="156"/>
  <c r="K18" i="156"/>
  <c r="I18" i="156"/>
  <c r="H18" i="156"/>
  <c r="G18" i="156"/>
  <c r="F18" i="156"/>
  <c r="E18" i="156"/>
  <c r="D18" i="156"/>
  <c r="AK17" i="156"/>
  <c r="AJ17" i="156"/>
  <c r="AI17" i="156"/>
  <c r="AH17" i="156"/>
  <c r="AG17" i="156"/>
  <c r="AF17" i="156"/>
  <c r="AD17" i="156"/>
  <c r="AC17" i="156"/>
  <c r="AB17" i="156"/>
  <c r="AA17" i="156"/>
  <c r="Z17" i="156"/>
  <c r="Y17" i="156"/>
  <c r="W17" i="156"/>
  <c r="V17" i="156"/>
  <c r="U17" i="156"/>
  <c r="T17" i="156"/>
  <c r="S17" i="156"/>
  <c r="R17" i="156"/>
  <c r="P17" i="156"/>
  <c r="O17" i="156"/>
  <c r="N17" i="156"/>
  <c r="M17" i="156"/>
  <c r="L17" i="156"/>
  <c r="K17" i="156"/>
  <c r="I17" i="156"/>
  <c r="H17" i="156"/>
  <c r="G17" i="156"/>
  <c r="F17" i="156"/>
  <c r="E17" i="156"/>
  <c r="D17" i="156"/>
  <c r="AK16" i="156"/>
  <c r="AJ16" i="156"/>
  <c r="AI16" i="156"/>
  <c r="AH16" i="156"/>
  <c r="AG16" i="156"/>
  <c r="AF16" i="156"/>
  <c r="AD16" i="156"/>
  <c r="AC16" i="156"/>
  <c r="AB16" i="156"/>
  <c r="AA16" i="156"/>
  <c r="Z16" i="156"/>
  <c r="Y16" i="156"/>
  <c r="W16" i="156"/>
  <c r="V16" i="156"/>
  <c r="U16" i="156"/>
  <c r="T16" i="156"/>
  <c r="S16" i="156"/>
  <c r="R16" i="156"/>
  <c r="P16" i="156"/>
  <c r="O16" i="156"/>
  <c r="N16" i="156"/>
  <c r="M16" i="156"/>
  <c r="L16" i="156"/>
  <c r="K16" i="156"/>
  <c r="I16" i="156"/>
  <c r="H16" i="156"/>
  <c r="G16" i="156"/>
  <c r="F16" i="156"/>
  <c r="E16" i="156"/>
  <c r="D16" i="156"/>
  <c r="AK15" i="156"/>
  <c r="AJ15" i="156"/>
  <c r="AI15" i="156"/>
  <c r="AH15" i="156"/>
  <c r="AG15" i="156"/>
  <c r="AF15" i="156"/>
  <c r="AD15" i="156"/>
  <c r="AC15" i="156"/>
  <c r="AB15" i="156"/>
  <c r="AA15" i="156"/>
  <c r="Z15" i="156"/>
  <c r="Y15" i="156"/>
  <c r="W15" i="156"/>
  <c r="V15" i="156"/>
  <c r="U15" i="156"/>
  <c r="T15" i="156"/>
  <c r="S15" i="156"/>
  <c r="R15" i="156"/>
  <c r="P15" i="156"/>
  <c r="O15" i="156"/>
  <c r="N15" i="156"/>
  <c r="M15" i="156"/>
  <c r="L15" i="156"/>
  <c r="K15" i="156"/>
  <c r="I15" i="156"/>
  <c r="H15" i="156"/>
  <c r="G15" i="156"/>
  <c r="F15" i="156"/>
  <c r="E15" i="156"/>
  <c r="D15" i="156"/>
  <c r="AK14" i="156"/>
  <c r="AJ14" i="156"/>
  <c r="AI14" i="156"/>
  <c r="AH14" i="156"/>
  <c r="AG14" i="156"/>
  <c r="AF14" i="156"/>
  <c r="AD14" i="156"/>
  <c r="AC14" i="156"/>
  <c r="AB14" i="156"/>
  <c r="AA14" i="156"/>
  <c r="Z14" i="156"/>
  <c r="Y14" i="156"/>
  <c r="W14" i="156"/>
  <c r="V14" i="156"/>
  <c r="U14" i="156"/>
  <c r="T14" i="156"/>
  <c r="S14" i="156"/>
  <c r="R14" i="156"/>
  <c r="P14" i="156"/>
  <c r="O14" i="156"/>
  <c r="N14" i="156"/>
  <c r="M14" i="156"/>
  <c r="L14" i="156"/>
  <c r="K14" i="156"/>
  <c r="I14" i="156"/>
  <c r="H14" i="156"/>
  <c r="G14" i="156"/>
  <c r="F14" i="156"/>
  <c r="E14" i="156"/>
  <c r="D14" i="156"/>
  <c r="AX12" i="156"/>
  <c r="AS12" i="156"/>
  <c r="AR12" i="156"/>
  <c r="AQ12" i="156"/>
  <c r="AP12" i="156"/>
  <c r="AO12" i="156"/>
  <c r="AN12" i="156"/>
  <c r="AM12" i="156"/>
  <c r="AK12" i="156"/>
  <c r="AJ12" i="156"/>
  <c r="AI12" i="156"/>
  <c r="AH12" i="156"/>
  <c r="AG12" i="156"/>
  <c r="AF12" i="156"/>
  <c r="AD12" i="156"/>
  <c r="AC12" i="156"/>
  <c r="AB12" i="156"/>
  <c r="AA12" i="156"/>
  <c r="Z12" i="156"/>
  <c r="Y12" i="156"/>
  <c r="W12" i="156"/>
  <c r="V12" i="156"/>
  <c r="U12" i="156"/>
  <c r="T12" i="156"/>
  <c r="S12" i="156"/>
  <c r="R12" i="156"/>
  <c r="P12" i="156"/>
  <c r="O12" i="156"/>
  <c r="N12" i="156"/>
  <c r="M12" i="156"/>
  <c r="L12" i="156"/>
  <c r="K12" i="156"/>
  <c r="I12" i="156"/>
  <c r="H12" i="156"/>
  <c r="G12" i="156"/>
  <c r="F12" i="156"/>
  <c r="E12" i="156"/>
  <c r="D12" i="156"/>
  <c r="AS11" i="156"/>
  <c r="AR11" i="156"/>
  <c r="AQ11" i="156"/>
  <c r="AP11" i="156"/>
  <c r="AO11" i="156"/>
  <c r="AN11" i="156"/>
  <c r="AM11" i="156"/>
  <c r="AK11" i="156"/>
  <c r="AJ11" i="156"/>
  <c r="AI11" i="156"/>
  <c r="AH11" i="156"/>
  <c r="AG11" i="156"/>
  <c r="AF11" i="156"/>
  <c r="AD11" i="156"/>
  <c r="AC11" i="156"/>
  <c r="AB11" i="156"/>
  <c r="AA11" i="156"/>
  <c r="Z11" i="156"/>
  <c r="Y11" i="156"/>
  <c r="W11" i="156"/>
  <c r="V11" i="156"/>
  <c r="U11" i="156"/>
  <c r="T11" i="156"/>
  <c r="S11" i="156"/>
  <c r="R11" i="156"/>
  <c r="P11" i="156"/>
  <c r="O11" i="156"/>
  <c r="N11" i="156"/>
  <c r="M11" i="156"/>
  <c r="L11" i="156"/>
  <c r="K11" i="156"/>
  <c r="I11" i="156"/>
  <c r="H11" i="156"/>
  <c r="G11" i="156"/>
  <c r="F11" i="156"/>
  <c r="E11" i="156"/>
  <c r="D11" i="156"/>
  <c r="AS10" i="156"/>
  <c r="AR10" i="156"/>
  <c r="AQ10" i="156"/>
  <c r="AP10" i="156"/>
  <c r="AO10" i="156"/>
  <c r="AN10" i="156"/>
  <c r="AM10" i="156"/>
  <c r="AK10" i="156"/>
  <c r="AJ10" i="156"/>
  <c r="AI10" i="156"/>
  <c r="AH10" i="156"/>
  <c r="AG10" i="156"/>
  <c r="AF10" i="156"/>
  <c r="AD10" i="156"/>
  <c r="AC10" i="156"/>
  <c r="AB10" i="156"/>
  <c r="AA10" i="156"/>
  <c r="Z10" i="156"/>
  <c r="Y10" i="156"/>
  <c r="W10" i="156"/>
  <c r="V10" i="156"/>
  <c r="U10" i="156"/>
  <c r="T10" i="156"/>
  <c r="S10" i="156"/>
  <c r="R10" i="156"/>
  <c r="P10" i="156"/>
  <c r="O10" i="156"/>
  <c r="N10" i="156"/>
  <c r="M10" i="156"/>
  <c r="L10" i="156"/>
  <c r="K10" i="156"/>
  <c r="I10" i="156"/>
  <c r="H10" i="156"/>
  <c r="G10" i="156"/>
  <c r="F10" i="156"/>
  <c r="E10" i="156"/>
  <c r="D10" i="156"/>
  <c r="AS9" i="156"/>
  <c r="AR9" i="156"/>
  <c r="AQ9" i="156"/>
  <c r="AP9" i="156"/>
  <c r="AO9" i="156"/>
  <c r="AN9" i="156"/>
  <c r="AM9" i="156"/>
  <c r="AK9" i="156"/>
  <c r="AJ9" i="156"/>
  <c r="AI9" i="156"/>
  <c r="AH9" i="156"/>
  <c r="AG9" i="156"/>
  <c r="AF9" i="156"/>
  <c r="AD9" i="156"/>
  <c r="AC9" i="156"/>
  <c r="AB9" i="156"/>
  <c r="AA9" i="156"/>
  <c r="Z9" i="156"/>
  <c r="Y9" i="156"/>
  <c r="W9" i="156"/>
  <c r="V9" i="156"/>
  <c r="U9" i="156"/>
  <c r="T9" i="156"/>
  <c r="S9" i="156"/>
  <c r="R9" i="156"/>
  <c r="P9" i="156"/>
  <c r="O9" i="156"/>
  <c r="N9" i="156"/>
  <c r="M9" i="156"/>
  <c r="L9" i="156"/>
  <c r="K9" i="156"/>
  <c r="I9" i="156"/>
  <c r="H9" i="156"/>
  <c r="G9" i="156"/>
  <c r="F9" i="156"/>
  <c r="E9" i="156"/>
  <c r="D9" i="156"/>
  <c r="AS8" i="156"/>
  <c r="AR8" i="156"/>
  <c r="AQ8" i="156"/>
  <c r="AP8" i="156"/>
  <c r="AO8" i="156"/>
  <c r="AN8" i="156"/>
  <c r="AM8" i="156"/>
  <c r="AK8" i="156"/>
  <c r="AJ8" i="156"/>
  <c r="AI8" i="156"/>
  <c r="AH8" i="156"/>
  <c r="AG8" i="156"/>
  <c r="AF8" i="156"/>
  <c r="AD8" i="156"/>
  <c r="AC8" i="156"/>
  <c r="AB8" i="156"/>
  <c r="AA8" i="156"/>
  <c r="Z8" i="156"/>
  <c r="Y8" i="156"/>
  <c r="W8" i="156"/>
  <c r="V8" i="156"/>
  <c r="U8" i="156"/>
  <c r="T8" i="156"/>
  <c r="S8" i="156"/>
  <c r="R8" i="156"/>
  <c r="P8" i="156"/>
  <c r="O8" i="156"/>
  <c r="N8" i="156"/>
  <c r="M8" i="156"/>
  <c r="L8" i="156"/>
  <c r="K8" i="156"/>
  <c r="I8" i="156"/>
  <c r="H8" i="156"/>
  <c r="G8" i="156"/>
  <c r="F8" i="156"/>
  <c r="E8" i="156"/>
  <c r="D8" i="156"/>
  <c r="AS7" i="156"/>
  <c r="AR7" i="156"/>
  <c r="AW12" i="156" s="1"/>
  <c r="AQ7" i="156"/>
  <c r="AP7" i="156"/>
  <c r="AO7" i="156"/>
  <c r="AN7" i="156"/>
  <c r="AM7" i="156"/>
  <c r="AK7" i="156"/>
  <c r="AJ7" i="156"/>
  <c r="AI7" i="156"/>
  <c r="AH7" i="156"/>
  <c r="AG7" i="156"/>
  <c r="AF7" i="156"/>
  <c r="AD7" i="156"/>
  <c r="AC7" i="156"/>
  <c r="AB7" i="156"/>
  <c r="AA7" i="156"/>
  <c r="Z7" i="156"/>
  <c r="Y7" i="156"/>
  <c r="W7" i="156"/>
  <c r="V7" i="156"/>
  <c r="U7" i="156"/>
  <c r="T7" i="156"/>
  <c r="S7" i="156"/>
  <c r="R7" i="156"/>
  <c r="P7" i="156"/>
  <c r="O7" i="156"/>
  <c r="N7" i="156"/>
  <c r="M7" i="156"/>
  <c r="L7" i="156"/>
  <c r="K7" i="156"/>
  <c r="I7" i="156"/>
  <c r="H7" i="156"/>
  <c r="G7" i="156"/>
  <c r="F7" i="156"/>
  <c r="E7" i="156"/>
  <c r="D7" i="156"/>
  <c r="AK18" i="155"/>
  <c r="AJ18" i="155"/>
  <c r="AI18" i="155"/>
  <c r="AH18" i="155"/>
  <c r="AG18" i="155"/>
  <c r="AF18" i="155"/>
  <c r="AD18" i="155"/>
  <c r="AC18" i="155"/>
  <c r="AB18" i="155"/>
  <c r="AA18" i="155"/>
  <c r="Z18" i="155"/>
  <c r="Y18" i="155"/>
  <c r="W18" i="155"/>
  <c r="V18" i="155"/>
  <c r="U18" i="155"/>
  <c r="T18" i="155"/>
  <c r="S18" i="155"/>
  <c r="R18" i="155"/>
  <c r="P18" i="155"/>
  <c r="O18" i="155"/>
  <c r="N18" i="155"/>
  <c r="M18" i="155"/>
  <c r="L18" i="155"/>
  <c r="K18" i="155"/>
  <c r="I18" i="155"/>
  <c r="H18" i="155"/>
  <c r="G18" i="155"/>
  <c r="F18" i="155"/>
  <c r="AX9" i="155" s="1"/>
  <c r="E18" i="155"/>
  <c r="D18" i="155"/>
  <c r="AK17" i="155"/>
  <c r="AJ17" i="155"/>
  <c r="AI17" i="155"/>
  <c r="AH17" i="155"/>
  <c r="AG17" i="155"/>
  <c r="AF17" i="155"/>
  <c r="AD17" i="155"/>
  <c r="AC17" i="155"/>
  <c r="AB17" i="155"/>
  <c r="AA17" i="155"/>
  <c r="Z17" i="155"/>
  <c r="Y17" i="155"/>
  <c r="W17" i="155"/>
  <c r="V17" i="155"/>
  <c r="U17" i="155"/>
  <c r="T17" i="155"/>
  <c r="S17" i="155"/>
  <c r="R17" i="155"/>
  <c r="P17" i="155"/>
  <c r="O17" i="155"/>
  <c r="N17" i="155"/>
  <c r="M17" i="155"/>
  <c r="L17" i="155"/>
  <c r="K17" i="155"/>
  <c r="I17" i="155"/>
  <c r="H17" i="155"/>
  <c r="G17" i="155"/>
  <c r="F17" i="155"/>
  <c r="E17" i="155"/>
  <c r="D17" i="155"/>
  <c r="AK16" i="155"/>
  <c r="AJ16" i="155"/>
  <c r="AI16" i="155"/>
  <c r="AH16" i="155"/>
  <c r="AG16" i="155"/>
  <c r="AF16" i="155"/>
  <c r="AD16" i="155"/>
  <c r="AC16" i="155"/>
  <c r="AB16" i="155"/>
  <c r="AA16" i="155"/>
  <c r="Z16" i="155"/>
  <c r="Y16" i="155"/>
  <c r="W16" i="155"/>
  <c r="V16" i="155"/>
  <c r="U16" i="155"/>
  <c r="T16" i="155"/>
  <c r="S16" i="155"/>
  <c r="R16" i="155"/>
  <c r="P16" i="155"/>
  <c r="O16" i="155"/>
  <c r="N16" i="155"/>
  <c r="M16" i="155"/>
  <c r="L16" i="155"/>
  <c r="K16" i="155"/>
  <c r="I16" i="155"/>
  <c r="H16" i="155"/>
  <c r="G16" i="155"/>
  <c r="F16" i="155"/>
  <c r="E16" i="155"/>
  <c r="D16" i="155"/>
  <c r="AK15" i="155"/>
  <c r="AJ15" i="155"/>
  <c r="AI15" i="155"/>
  <c r="AH15" i="155"/>
  <c r="AG15" i="155"/>
  <c r="AF15" i="155"/>
  <c r="AD15" i="155"/>
  <c r="AC15" i="155"/>
  <c r="AB15" i="155"/>
  <c r="AA15" i="155"/>
  <c r="Z15" i="155"/>
  <c r="Y15" i="155"/>
  <c r="W15" i="155"/>
  <c r="V15" i="155"/>
  <c r="U15" i="155"/>
  <c r="T15" i="155"/>
  <c r="S15" i="155"/>
  <c r="R15" i="155"/>
  <c r="P15" i="155"/>
  <c r="O15" i="155"/>
  <c r="N15" i="155"/>
  <c r="M15" i="155"/>
  <c r="L15" i="155"/>
  <c r="K15" i="155"/>
  <c r="I15" i="155"/>
  <c r="H15" i="155"/>
  <c r="G15" i="155"/>
  <c r="F15" i="155"/>
  <c r="E15" i="155"/>
  <c r="D15" i="155"/>
  <c r="AK14" i="155"/>
  <c r="AJ14" i="155"/>
  <c r="AI14" i="155"/>
  <c r="AH14" i="155"/>
  <c r="AG14" i="155"/>
  <c r="AF14" i="155"/>
  <c r="AD14" i="155"/>
  <c r="AC14" i="155"/>
  <c r="AB14" i="155"/>
  <c r="AA14" i="155"/>
  <c r="Z14" i="155"/>
  <c r="Y14" i="155"/>
  <c r="W14" i="155"/>
  <c r="V14" i="155"/>
  <c r="U14" i="155"/>
  <c r="T14" i="155"/>
  <c r="S14" i="155"/>
  <c r="R14" i="155"/>
  <c r="P14" i="155"/>
  <c r="O14" i="155"/>
  <c r="N14" i="155"/>
  <c r="M14" i="155"/>
  <c r="L14" i="155"/>
  <c r="K14" i="155"/>
  <c r="I14" i="155"/>
  <c r="H14" i="155"/>
  <c r="G14" i="155"/>
  <c r="F14" i="155"/>
  <c r="E14" i="155"/>
  <c r="D14" i="155"/>
  <c r="AX12" i="155"/>
  <c r="AS12" i="155"/>
  <c r="AR12" i="155"/>
  <c r="AQ12" i="155"/>
  <c r="AP12" i="155"/>
  <c r="AO12" i="155"/>
  <c r="AN12" i="155"/>
  <c r="AM12" i="155"/>
  <c r="AK12" i="155"/>
  <c r="AJ12" i="155"/>
  <c r="AI12" i="155"/>
  <c r="AH12" i="155"/>
  <c r="AG12" i="155"/>
  <c r="AF12" i="155"/>
  <c r="AD12" i="155"/>
  <c r="AC12" i="155"/>
  <c r="AB12" i="155"/>
  <c r="AA12" i="155"/>
  <c r="Z12" i="155"/>
  <c r="Y12" i="155"/>
  <c r="W12" i="155"/>
  <c r="V12" i="155"/>
  <c r="U12" i="155"/>
  <c r="T12" i="155"/>
  <c r="S12" i="155"/>
  <c r="R12" i="155"/>
  <c r="P12" i="155"/>
  <c r="O12" i="155"/>
  <c r="N12" i="155"/>
  <c r="M12" i="155"/>
  <c r="L12" i="155"/>
  <c r="K12" i="155"/>
  <c r="I12" i="155"/>
  <c r="H12" i="155"/>
  <c r="G12" i="155"/>
  <c r="F12" i="155"/>
  <c r="E12" i="155"/>
  <c r="D12" i="155"/>
  <c r="AS11" i="155"/>
  <c r="AR11" i="155"/>
  <c r="AQ11" i="155"/>
  <c r="AP11" i="155"/>
  <c r="AO11" i="155"/>
  <c r="AN11" i="155"/>
  <c r="AM11" i="155"/>
  <c r="AK11" i="155"/>
  <c r="AJ11" i="155"/>
  <c r="AI11" i="155"/>
  <c r="AH11" i="155"/>
  <c r="AG11" i="155"/>
  <c r="AF11" i="155"/>
  <c r="AD11" i="155"/>
  <c r="AC11" i="155"/>
  <c r="AB11" i="155"/>
  <c r="AA11" i="155"/>
  <c r="Z11" i="155"/>
  <c r="Y11" i="155"/>
  <c r="W11" i="155"/>
  <c r="V11" i="155"/>
  <c r="U11" i="155"/>
  <c r="T11" i="155"/>
  <c r="S11" i="155"/>
  <c r="R11" i="155"/>
  <c r="P11" i="155"/>
  <c r="O11" i="155"/>
  <c r="N11" i="155"/>
  <c r="M11" i="155"/>
  <c r="L11" i="155"/>
  <c r="K11" i="155"/>
  <c r="I11" i="155"/>
  <c r="H11" i="155"/>
  <c r="G11" i="155"/>
  <c r="F11" i="155"/>
  <c r="E11" i="155"/>
  <c r="D11" i="155"/>
  <c r="AS10" i="155"/>
  <c r="AR10" i="155"/>
  <c r="AQ10" i="155"/>
  <c r="AP10" i="155"/>
  <c r="AO10" i="155"/>
  <c r="AN10" i="155"/>
  <c r="AM10" i="155"/>
  <c r="AK10" i="155"/>
  <c r="AJ10" i="155"/>
  <c r="AI10" i="155"/>
  <c r="AH10" i="155"/>
  <c r="AG10" i="155"/>
  <c r="AF10" i="155"/>
  <c r="AD10" i="155"/>
  <c r="AC10" i="155"/>
  <c r="AB10" i="155"/>
  <c r="AA10" i="155"/>
  <c r="Z10" i="155"/>
  <c r="Y10" i="155"/>
  <c r="W10" i="155"/>
  <c r="V10" i="155"/>
  <c r="U10" i="155"/>
  <c r="T10" i="155"/>
  <c r="S10" i="155"/>
  <c r="R10" i="155"/>
  <c r="P10" i="155"/>
  <c r="O10" i="155"/>
  <c r="N10" i="155"/>
  <c r="M10" i="155"/>
  <c r="L10" i="155"/>
  <c r="K10" i="155"/>
  <c r="I10" i="155"/>
  <c r="H10" i="155"/>
  <c r="G10" i="155"/>
  <c r="F10" i="155"/>
  <c r="E10" i="155"/>
  <c r="D10" i="155"/>
  <c r="AS9" i="155"/>
  <c r="AR9" i="155"/>
  <c r="AQ9" i="155"/>
  <c r="AP9" i="155"/>
  <c r="AO9" i="155"/>
  <c r="AN9" i="155"/>
  <c r="AM9" i="155"/>
  <c r="AK9" i="155"/>
  <c r="AJ9" i="155"/>
  <c r="AI9" i="155"/>
  <c r="AH9" i="155"/>
  <c r="AG9" i="155"/>
  <c r="AF9" i="155"/>
  <c r="AD9" i="155"/>
  <c r="AC9" i="155"/>
  <c r="AB9" i="155"/>
  <c r="AA9" i="155"/>
  <c r="Z9" i="155"/>
  <c r="Y9" i="155"/>
  <c r="W9" i="155"/>
  <c r="V9" i="155"/>
  <c r="U9" i="155"/>
  <c r="T9" i="155"/>
  <c r="S9" i="155"/>
  <c r="R9" i="155"/>
  <c r="P9" i="155"/>
  <c r="O9" i="155"/>
  <c r="N9" i="155"/>
  <c r="M9" i="155"/>
  <c r="L9" i="155"/>
  <c r="K9" i="155"/>
  <c r="I9" i="155"/>
  <c r="H9" i="155"/>
  <c r="G9" i="155"/>
  <c r="F9" i="155"/>
  <c r="E9" i="155"/>
  <c r="D9" i="155"/>
  <c r="AS8" i="155"/>
  <c r="AR8" i="155"/>
  <c r="AQ8" i="155"/>
  <c r="AP8" i="155"/>
  <c r="AO8" i="155"/>
  <c r="AN8" i="155"/>
  <c r="AM8" i="155"/>
  <c r="AK8" i="155"/>
  <c r="AJ8" i="155"/>
  <c r="AI8" i="155"/>
  <c r="AH8" i="155"/>
  <c r="AG8" i="155"/>
  <c r="AF8" i="155"/>
  <c r="AD8" i="155"/>
  <c r="AC8" i="155"/>
  <c r="AB8" i="155"/>
  <c r="AA8" i="155"/>
  <c r="Z8" i="155"/>
  <c r="Y8" i="155"/>
  <c r="W8" i="155"/>
  <c r="V8" i="155"/>
  <c r="U8" i="155"/>
  <c r="T8" i="155"/>
  <c r="S8" i="155"/>
  <c r="R8" i="155"/>
  <c r="P8" i="155"/>
  <c r="O8" i="155"/>
  <c r="N8" i="155"/>
  <c r="M8" i="155"/>
  <c r="L8" i="155"/>
  <c r="K8" i="155"/>
  <c r="I8" i="155"/>
  <c r="H8" i="155"/>
  <c r="G8" i="155"/>
  <c r="F8" i="155"/>
  <c r="E8" i="155"/>
  <c r="D8" i="155"/>
  <c r="AS7" i="155"/>
  <c r="AR7" i="155"/>
  <c r="AQ7" i="155"/>
  <c r="AP7" i="155"/>
  <c r="AO7" i="155"/>
  <c r="AN7" i="155"/>
  <c r="AM7" i="155"/>
  <c r="AK7" i="155"/>
  <c r="AJ7" i="155"/>
  <c r="AI7" i="155"/>
  <c r="AH7" i="155"/>
  <c r="AG7" i="155"/>
  <c r="AF7" i="155"/>
  <c r="AD7" i="155"/>
  <c r="AC7" i="155"/>
  <c r="AB7" i="155"/>
  <c r="AA7" i="155"/>
  <c r="Z7" i="155"/>
  <c r="Y7" i="155"/>
  <c r="W7" i="155"/>
  <c r="V7" i="155"/>
  <c r="U7" i="155"/>
  <c r="T7" i="155"/>
  <c r="S7" i="155"/>
  <c r="R7" i="155"/>
  <c r="P7" i="155"/>
  <c r="O7" i="155"/>
  <c r="N7" i="155"/>
  <c r="M7" i="155"/>
  <c r="L7" i="155"/>
  <c r="K7" i="155"/>
  <c r="I7" i="155"/>
  <c r="H7" i="155"/>
  <c r="G7" i="155"/>
  <c r="F7" i="155"/>
  <c r="E7" i="155"/>
  <c r="D7" i="155"/>
  <c r="AM19" i="155" l="1"/>
  <c r="AQ19" i="155"/>
  <c r="AX8" i="156"/>
  <c r="AM23" i="156"/>
  <c r="AI19" i="155"/>
  <c r="D19" i="155"/>
  <c r="T19" i="155"/>
  <c r="AJ19" i="155"/>
  <c r="E19" i="155"/>
  <c r="U19" i="155"/>
  <c r="AQ19" i="156"/>
  <c r="AO19" i="155"/>
  <c r="AX8" i="155"/>
  <c r="AN19" i="156"/>
  <c r="AN19" i="155"/>
  <c r="V19" i="156"/>
  <c r="AX13" i="156"/>
  <c r="AA19" i="156"/>
  <c r="L19" i="156"/>
  <c r="AS19" i="156"/>
  <c r="AM23" i="155"/>
  <c r="AS19" i="155"/>
  <c r="Y19" i="155"/>
  <c r="AP19" i="155"/>
  <c r="AR19" i="156"/>
  <c r="AV12" i="156" s="1"/>
  <c r="AG19" i="155"/>
  <c r="R19" i="156"/>
  <c r="AH19" i="155"/>
  <c r="AJ23" i="155"/>
  <c r="AK19" i="155"/>
  <c r="AF23" i="155"/>
  <c r="AX13" i="155"/>
  <c r="W19" i="155"/>
  <c r="V19" i="155"/>
  <c r="AW10" i="155"/>
  <c r="S19" i="155"/>
  <c r="O19" i="155"/>
  <c r="G19" i="155"/>
  <c r="AX11" i="155"/>
  <c r="AB19" i="155"/>
  <c r="AX10" i="155"/>
  <c r="AC19" i="155"/>
  <c r="AD19" i="155"/>
  <c r="AA19" i="155"/>
  <c r="AW9" i="155"/>
  <c r="Y23" i="155"/>
  <c r="AW8" i="155"/>
  <c r="Z19" i="155"/>
  <c r="AC23" i="155"/>
  <c r="V23" i="155"/>
  <c r="AW11" i="155"/>
  <c r="R23" i="155"/>
  <c r="O23" i="155"/>
  <c r="M19" i="155"/>
  <c r="D23" i="155"/>
  <c r="H19" i="155"/>
  <c r="H23" i="155"/>
  <c r="I19" i="155"/>
  <c r="AW13" i="155"/>
  <c r="AB19" i="156"/>
  <c r="Y19" i="156"/>
  <c r="K19" i="156"/>
  <c r="W19" i="156"/>
  <c r="P19" i="156"/>
  <c r="O19" i="156"/>
  <c r="K23" i="156"/>
  <c r="O23" i="156"/>
  <c r="AW8" i="156"/>
  <c r="S19" i="156"/>
  <c r="AW7" i="156"/>
  <c r="AC19" i="156"/>
  <c r="AD19" i="156"/>
  <c r="AC23" i="156"/>
  <c r="AG19" i="156"/>
  <c r="AH19" i="156"/>
  <c r="AK19" i="156"/>
  <c r="AF23" i="156"/>
  <c r="AI19" i="156"/>
  <c r="AX10" i="156"/>
  <c r="AJ23" i="156"/>
  <c r="AJ19" i="156"/>
  <c r="AX7" i="156"/>
  <c r="Z19" i="156"/>
  <c r="U19" i="156"/>
  <c r="AX11" i="156"/>
  <c r="AW11" i="156"/>
  <c r="AX9" i="156"/>
  <c r="V23" i="156"/>
  <c r="T19" i="156"/>
  <c r="AW9" i="156"/>
  <c r="AP19" i="156"/>
  <c r="AO19" i="156"/>
  <c r="H19" i="156"/>
  <c r="G19" i="156"/>
  <c r="E19" i="156"/>
  <c r="D19" i="156"/>
  <c r="H23" i="156"/>
  <c r="I19" i="156"/>
  <c r="M19" i="156"/>
  <c r="N19" i="156"/>
  <c r="D23" i="156"/>
  <c r="AF19" i="156"/>
  <c r="R23" i="156"/>
  <c r="AW13" i="156"/>
  <c r="AW10" i="156"/>
  <c r="Y23" i="156"/>
  <c r="F19" i="156"/>
  <c r="AM19" i="156"/>
  <c r="K19" i="155"/>
  <c r="AW7" i="155"/>
  <c r="L19" i="155"/>
  <c r="AR19" i="155"/>
  <c r="AV12" i="155" s="1"/>
  <c r="AX7" i="155"/>
  <c r="N19" i="155"/>
  <c r="AF19" i="155"/>
  <c r="AW12" i="155"/>
  <c r="P19" i="155"/>
  <c r="AV13" i="155" s="1"/>
  <c r="K23" i="155"/>
  <c r="R19" i="155"/>
  <c r="F19" i="155"/>
  <c r="AD17" i="151"/>
  <c r="AD16" i="151"/>
  <c r="AD15" i="151"/>
  <c r="AD14" i="151"/>
  <c r="AD12" i="151"/>
  <c r="AD11" i="151"/>
  <c r="AD10" i="151"/>
  <c r="AD9" i="151"/>
  <c r="AD8" i="151"/>
  <c r="AD7" i="151"/>
  <c r="AV10" i="155" l="1"/>
  <c r="AV9" i="155"/>
  <c r="AV13" i="156"/>
  <c r="AV11" i="155"/>
  <c r="AV7" i="156"/>
  <c r="AV10" i="156"/>
  <c r="AV8" i="155"/>
  <c r="AV8" i="156"/>
  <c r="AX14" i="155"/>
  <c r="AV7" i="155"/>
  <c r="AV11" i="156"/>
  <c r="AX14" i="156"/>
  <c r="AW14" i="156"/>
  <c r="AV9" i="156"/>
  <c r="AW14" i="155"/>
  <c r="AK18" i="154"/>
  <c r="AJ18" i="154"/>
  <c r="AI18" i="154"/>
  <c r="AH18" i="154"/>
  <c r="AG18" i="154"/>
  <c r="AF18" i="154"/>
  <c r="AD18" i="154"/>
  <c r="AC18" i="154"/>
  <c r="AB18" i="154"/>
  <c r="AA18" i="154"/>
  <c r="Z18" i="154"/>
  <c r="Y18" i="154"/>
  <c r="W18" i="154"/>
  <c r="V18" i="154"/>
  <c r="U18" i="154"/>
  <c r="T18" i="154"/>
  <c r="S18" i="154"/>
  <c r="R18" i="154"/>
  <c r="P18" i="154"/>
  <c r="O18" i="154"/>
  <c r="N18" i="154"/>
  <c r="M18" i="154"/>
  <c r="L18" i="154"/>
  <c r="K18" i="154"/>
  <c r="I18" i="154"/>
  <c r="H18" i="154"/>
  <c r="G18" i="154"/>
  <c r="F18" i="154"/>
  <c r="E18" i="154"/>
  <c r="D18" i="154"/>
  <c r="AK17" i="154"/>
  <c r="AJ17" i="154"/>
  <c r="AI17" i="154"/>
  <c r="AH17" i="154"/>
  <c r="AG17" i="154"/>
  <c r="AF17" i="154"/>
  <c r="AD17" i="154"/>
  <c r="AC17" i="154"/>
  <c r="AB17" i="154"/>
  <c r="AA17" i="154"/>
  <c r="Z17" i="154"/>
  <c r="Y17" i="154"/>
  <c r="W17" i="154"/>
  <c r="V17" i="154"/>
  <c r="U17" i="154"/>
  <c r="T17" i="154"/>
  <c r="S17" i="154"/>
  <c r="R17" i="154"/>
  <c r="P17" i="154"/>
  <c r="O17" i="154"/>
  <c r="N17" i="154"/>
  <c r="M17" i="154"/>
  <c r="L17" i="154"/>
  <c r="K17" i="154"/>
  <c r="I17" i="154"/>
  <c r="H17" i="154"/>
  <c r="G17" i="154"/>
  <c r="F17" i="154"/>
  <c r="E17" i="154"/>
  <c r="D17" i="154"/>
  <c r="AK16" i="154"/>
  <c r="AJ16" i="154"/>
  <c r="AI16" i="154"/>
  <c r="AH16" i="154"/>
  <c r="AG16" i="154"/>
  <c r="AF16" i="154"/>
  <c r="AD16" i="154"/>
  <c r="AC16" i="154"/>
  <c r="AB16" i="154"/>
  <c r="AA16" i="154"/>
  <c r="Z16" i="154"/>
  <c r="Y16" i="154"/>
  <c r="W16" i="154"/>
  <c r="V16" i="154"/>
  <c r="U16" i="154"/>
  <c r="T16" i="154"/>
  <c r="S16" i="154"/>
  <c r="R16" i="154"/>
  <c r="P16" i="154"/>
  <c r="O16" i="154"/>
  <c r="N16" i="154"/>
  <c r="M16" i="154"/>
  <c r="L16" i="154"/>
  <c r="K16" i="154"/>
  <c r="I16" i="154"/>
  <c r="H16" i="154"/>
  <c r="G16" i="154"/>
  <c r="F16" i="154"/>
  <c r="E16" i="154"/>
  <c r="D16" i="154"/>
  <c r="AK15" i="154"/>
  <c r="AJ15" i="154"/>
  <c r="AI15" i="154"/>
  <c r="AH15" i="154"/>
  <c r="AG15" i="154"/>
  <c r="AF15" i="154"/>
  <c r="AD15" i="154"/>
  <c r="AC15" i="154"/>
  <c r="AB15" i="154"/>
  <c r="AA15" i="154"/>
  <c r="Z15" i="154"/>
  <c r="Y15" i="154"/>
  <c r="W15" i="154"/>
  <c r="V15" i="154"/>
  <c r="U15" i="154"/>
  <c r="T15" i="154"/>
  <c r="S15" i="154"/>
  <c r="R15" i="154"/>
  <c r="P15" i="154"/>
  <c r="O15" i="154"/>
  <c r="N15" i="154"/>
  <c r="M15" i="154"/>
  <c r="L15" i="154"/>
  <c r="K15" i="154"/>
  <c r="I15" i="154"/>
  <c r="H15" i="154"/>
  <c r="G15" i="154"/>
  <c r="F15" i="154"/>
  <c r="E15" i="154"/>
  <c r="D15" i="154"/>
  <c r="AK14" i="154"/>
  <c r="AJ14" i="154"/>
  <c r="AI14" i="154"/>
  <c r="AH14" i="154"/>
  <c r="AG14" i="154"/>
  <c r="AF14" i="154"/>
  <c r="AD14" i="154"/>
  <c r="AC14" i="154"/>
  <c r="AB14" i="154"/>
  <c r="AA14" i="154"/>
  <c r="Z14" i="154"/>
  <c r="Y14" i="154"/>
  <c r="W14" i="154"/>
  <c r="V14" i="154"/>
  <c r="U14" i="154"/>
  <c r="T14" i="154"/>
  <c r="S14" i="154"/>
  <c r="R14" i="154"/>
  <c r="P14" i="154"/>
  <c r="O14" i="154"/>
  <c r="N14" i="154"/>
  <c r="M14" i="154"/>
  <c r="L14" i="154"/>
  <c r="K14" i="154"/>
  <c r="I14" i="154"/>
  <c r="H14" i="154"/>
  <c r="G14" i="154"/>
  <c r="F14" i="154"/>
  <c r="E14" i="154"/>
  <c r="D14" i="154"/>
  <c r="AX12" i="154"/>
  <c r="AS12" i="154"/>
  <c r="AR12" i="154"/>
  <c r="AQ12" i="154"/>
  <c r="AP12" i="154"/>
  <c r="AO12" i="154"/>
  <c r="AN12" i="154"/>
  <c r="AM12" i="154"/>
  <c r="AK12" i="154"/>
  <c r="AJ12" i="154"/>
  <c r="AI12" i="154"/>
  <c r="AH12" i="154"/>
  <c r="AG12" i="154"/>
  <c r="AF12" i="154"/>
  <c r="AD12" i="154"/>
  <c r="AC12" i="154"/>
  <c r="AB12" i="154"/>
  <c r="AA12" i="154"/>
  <c r="Z12" i="154"/>
  <c r="Y12" i="154"/>
  <c r="W12" i="154"/>
  <c r="V12" i="154"/>
  <c r="U12" i="154"/>
  <c r="T12" i="154"/>
  <c r="S12" i="154"/>
  <c r="R12" i="154"/>
  <c r="P12" i="154"/>
  <c r="O12" i="154"/>
  <c r="N12" i="154"/>
  <c r="M12" i="154"/>
  <c r="L12" i="154"/>
  <c r="K12" i="154"/>
  <c r="I12" i="154"/>
  <c r="H12" i="154"/>
  <c r="G12" i="154"/>
  <c r="F12" i="154"/>
  <c r="E12" i="154"/>
  <c r="D12" i="154"/>
  <c r="AS11" i="154"/>
  <c r="AR11" i="154"/>
  <c r="AQ11" i="154"/>
  <c r="AP11" i="154"/>
  <c r="AO11" i="154"/>
  <c r="AN11" i="154"/>
  <c r="AM11" i="154"/>
  <c r="AK11" i="154"/>
  <c r="AJ11" i="154"/>
  <c r="AI11" i="154"/>
  <c r="AH11" i="154"/>
  <c r="AG11" i="154"/>
  <c r="AF11" i="154"/>
  <c r="AD11" i="154"/>
  <c r="AC11" i="154"/>
  <c r="AB11" i="154"/>
  <c r="AA11" i="154"/>
  <c r="Z11" i="154"/>
  <c r="Y11" i="154"/>
  <c r="W11" i="154"/>
  <c r="V11" i="154"/>
  <c r="U11" i="154"/>
  <c r="T11" i="154"/>
  <c r="S11" i="154"/>
  <c r="R11" i="154"/>
  <c r="P11" i="154"/>
  <c r="O11" i="154"/>
  <c r="N11" i="154"/>
  <c r="M11" i="154"/>
  <c r="L11" i="154"/>
  <c r="K11" i="154"/>
  <c r="I11" i="154"/>
  <c r="H11" i="154"/>
  <c r="G11" i="154"/>
  <c r="F11" i="154"/>
  <c r="E11" i="154"/>
  <c r="D11" i="154"/>
  <c r="AS10" i="154"/>
  <c r="AR10" i="154"/>
  <c r="AQ10" i="154"/>
  <c r="AP10" i="154"/>
  <c r="AO10" i="154"/>
  <c r="AN10" i="154"/>
  <c r="AM10" i="154"/>
  <c r="AK10" i="154"/>
  <c r="AJ10" i="154"/>
  <c r="AI10" i="154"/>
  <c r="AH10" i="154"/>
  <c r="AG10" i="154"/>
  <c r="AF10" i="154"/>
  <c r="AD10" i="154"/>
  <c r="AC10" i="154"/>
  <c r="AB10" i="154"/>
  <c r="AA10" i="154"/>
  <c r="Z10" i="154"/>
  <c r="Y10" i="154"/>
  <c r="W10" i="154"/>
  <c r="V10" i="154"/>
  <c r="U10" i="154"/>
  <c r="T10" i="154"/>
  <c r="S10" i="154"/>
  <c r="R10" i="154"/>
  <c r="P10" i="154"/>
  <c r="O10" i="154"/>
  <c r="N10" i="154"/>
  <c r="M10" i="154"/>
  <c r="L10" i="154"/>
  <c r="K10" i="154"/>
  <c r="I10" i="154"/>
  <c r="H10" i="154"/>
  <c r="G10" i="154"/>
  <c r="F10" i="154"/>
  <c r="E10" i="154"/>
  <c r="D10" i="154"/>
  <c r="AS9" i="154"/>
  <c r="AR9" i="154"/>
  <c r="AQ9" i="154"/>
  <c r="AP9" i="154"/>
  <c r="AO9" i="154"/>
  <c r="AN9" i="154"/>
  <c r="AM9" i="154"/>
  <c r="AK9" i="154"/>
  <c r="AJ9" i="154"/>
  <c r="AI9" i="154"/>
  <c r="AH9" i="154"/>
  <c r="AG9" i="154"/>
  <c r="AF9" i="154"/>
  <c r="AD9" i="154"/>
  <c r="AC9" i="154"/>
  <c r="AB9" i="154"/>
  <c r="AA9" i="154"/>
  <c r="Z9" i="154"/>
  <c r="Y9" i="154"/>
  <c r="W9" i="154"/>
  <c r="V9" i="154"/>
  <c r="U9" i="154"/>
  <c r="T9" i="154"/>
  <c r="S9" i="154"/>
  <c r="R9" i="154"/>
  <c r="P9" i="154"/>
  <c r="O9" i="154"/>
  <c r="N9" i="154"/>
  <c r="M9" i="154"/>
  <c r="L9" i="154"/>
  <c r="K9" i="154"/>
  <c r="I9" i="154"/>
  <c r="H9" i="154"/>
  <c r="G9" i="154"/>
  <c r="F9" i="154"/>
  <c r="E9" i="154"/>
  <c r="D9" i="154"/>
  <c r="AS8" i="154"/>
  <c r="AR8" i="154"/>
  <c r="AQ8" i="154"/>
  <c r="AP8" i="154"/>
  <c r="AO8" i="154"/>
  <c r="AN8" i="154"/>
  <c r="AM8" i="154"/>
  <c r="AK8" i="154"/>
  <c r="AJ8" i="154"/>
  <c r="AI8" i="154"/>
  <c r="AH8" i="154"/>
  <c r="AG8" i="154"/>
  <c r="AF8" i="154"/>
  <c r="AD8" i="154"/>
  <c r="AC8" i="154"/>
  <c r="AB8" i="154"/>
  <c r="AA8" i="154"/>
  <c r="Z8" i="154"/>
  <c r="Y8" i="154"/>
  <c r="W8" i="154"/>
  <c r="V8" i="154"/>
  <c r="U8" i="154"/>
  <c r="T8" i="154"/>
  <c r="S8" i="154"/>
  <c r="R8" i="154"/>
  <c r="P8" i="154"/>
  <c r="O8" i="154"/>
  <c r="N8" i="154"/>
  <c r="M8" i="154"/>
  <c r="L8" i="154"/>
  <c r="K8" i="154"/>
  <c r="I8" i="154"/>
  <c r="H8" i="154"/>
  <c r="G8" i="154"/>
  <c r="F8" i="154"/>
  <c r="E8" i="154"/>
  <c r="D8" i="154"/>
  <c r="AS7" i="154"/>
  <c r="AR7" i="154"/>
  <c r="AW12" i="154" s="1"/>
  <c r="AQ7" i="154"/>
  <c r="AP7" i="154"/>
  <c r="AO7" i="154"/>
  <c r="AN7" i="154"/>
  <c r="AM7" i="154"/>
  <c r="AK7" i="154"/>
  <c r="AJ7" i="154"/>
  <c r="AI7" i="154"/>
  <c r="AH7" i="154"/>
  <c r="AG7" i="154"/>
  <c r="AF7" i="154"/>
  <c r="AD7" i="154"/>
  <c r="AC7" i="154"/>
  <c r="AB7" i="154"/>
  <c r="AA7" i="154"/>
  <c r="Z7" i="154"/>
  <c r="Y7" i="154"/>
  <c r="W7" i="154"/>
  <c r="V7" i="154"/>
  <c r="U7" i="154"/>
  <c r="T7" i="154"/>
  <c r="S7" i="154"/>
  <c r="R7" i="154"/>
  <c r="P7" i="154"/>
  <c r="O7" i="154"/>
  <c r="N7" i="154"/>
  <c r="M7" i="154"/>
  <c r="L7" i="154"/>
  <c r="K7" i="154"/>
  <c r="I7" i="154"/>
  <c r="H7" i="154"/>
  <c r="G7" i="154"/>
  <c r="F7" i="154"/>
  <c r="E7" i="154"/>
  <c r="D7" i="154"/>
  <c r="AK18" i="153"/>
  <c r="AJ18" i="153"/>
  <c r="AI18" i="153"/>
  <c r="AH18" i="153"/>
  <c r="AG18" i="153"/>
  <c r="AF18" i="153"/>
  <c r="AD18" i="153"/>
  <c r="AC18" i="153"/>
  <c r="AB18" i="153"/>
  <c r="AA18" i="153"/>
  <c r="Z18" i="153"/>
  <c r="Y18" i="153"/>
  <c r="W18" i="153"/>
  <c r="U18" i="153"/>
  <c r="T18" i="153"/>
  <c r="S18" i="153"/>
  <c r="R18" i="153"/>
  <c r="P18" i="153"/>
  <c r="O18" i="153"/>
  <c r="N18" i="153"/>
  <c r="M18" i="153"/>
  <c r="L18" i="153"/>
  <c r="K18" i="153"/>
  <c r="I18" i="153"/>
  <c r="H18" i="153"/>
  <c r="G18" i="153"/>
  <c r="F18" i="153"/>
  <c r="E18" i="153"/>
  <c r="D18" i="153"/>
  <c r="AK17" i="153"/>
  <c r="AJ17" i="153"/>
  <c r="AI17" i="153"/>
  <c r="AH17" i="153"/>
  <c r="AG17" i="153"/>
  <c r="AF17" i="153"/>
  <c r="AD17" i="153"/>
  <c r="AC17" i="153"/>
  <c r="AB17" i="153"/>
  <c r="AA17" i="153"/>
  <c r="Z17" i="153"/>
  <c r="Y17" i="153"/>
  <c r="W17" i="153"/>
  <c r="U17" i="153"/>
  <c r="T17" i="153"/>
  <c r="S17" i="153"/>
  <c r="R17" i="153"/>
  <c r="P17" i="153"/>
  <c r="O17" i="153"/>
  <c r="N17" i="153"/>
  <c r="M17" i="153"/>
  <c r="L17" i="153"/>
  <c r="K17" i="153"/>
  <c r="I17" i="153"/>
  <c r="H17" i="153"/>
  <c r="G17" i="153"/>
  <c r="F17" i="153"/>
  <c r="E17" i="153"/>
  <c r="D17" i="153"/>
  <c r="AK16" i="153"/>
  <c r="AJ16" i="153"/>
  <c r="AI16" i="153"/>
  <c r="AH16" i="153"/>
  <c r="AG16" i="153"/>
  <c r="AF16" i="153"/>
  <c r="AD16" i="153"/>
  <c r="AC16" i="153"/>
  <c r="AB16" i="153"/>
  <c r="AA16" i="153"/>
  <c r="Z16" i="153"/>
  <c r="Y16" i="153"/>
  <c r="W16" i="153"/>
  <c r="U16" i="153"/>
  <c r="T16" i="153"/>
  <c r="S16" i="153"/>
  <c r="R16" i="153"/>
  <c r="P16" i="153"/>
  <c r="O16" i="153"/>
  <c r="N16" i="153"/>
  <c r="M16" i="153"/>
  <c r="L16" i="153"/>
  <c r="K16" i="153"/>
  <c r="I16" i="153"/>
  <c r="H16" i="153"/>
  <c r="G16" i="153"/>
  <c r="F16" i="153"/>
  <c r="E16" i="153"/>
  <c r="D16" i="153"/>
  <c r="AK15" i="153"/>
  <c r="AJ15" i="153"/>
  <c r="AI15" i="153"/>
  <c r="AH15" i="153"/>
  <c r="AG15" i="153"/>
  <c r="AF15" i="153"/>
  <c r="AD15" i="153"/>
  <c r="AC15" i="153"/>
  <c r="AB15" i="153"/>
  <c r="AA15" i="153"/>
  <c r="Z15" i="153"/>
  <c r="Y15" i="153"/>
  <c r="W15" i="153"/>
  <c r="U15" i="153"/>
  <c r="T15" i="153"/>
  <c r="S15" i="153"/>
  <c r="R15" i="153"/>
  <c r="P15" i="153"/>
  <c r="O15" i="153"/>
  <c r="N15" i="153"/>
  <c r="M15" i="153"/>
  <c r="L15" i="153"/>
  <c r="K15" i="153"/>
  <c r="I15" i="153"/>
  <c r="H15" i="153"/>
  <c r="G15" i="153"/>
  <c r="F15" i="153"/>
  <c r="E15" i="153"/>
  <c r="D15" i="153"/>
  <c r="AK14" i="153"/>
  <c r="AJ14" i="153"/>
  <c r="AI14" i="153"/>
  <c r="AH14" i="153"/>
  <c r="AG14" i="153"/>
  <c r="AF14" i="153"/>
  <c r="AD14" i="153"/>
  <c r="AC14" i="153"/>
  <c r="AB14" i="153"/>
  <c r="AA14" i="153"/>
  <c r="Z14" i="153"/>
  <c r="Y14" i="153"/>
  <c r="W14" i="153"/>
  <c r="U14" i="153"/>
  <c r="T14" i="153"/>
  <c r="S14" i="153"/>
  <c r="R14" i="153"/>
  <c r="P14" i="153"/>
  <c r="O14" i="153"/>
  <c r="N14" i="153"/>
  <c r="M14" i="153"/>
  <c r="L14" i="153"/>
  <c r="K14" i="153"/>
  <c r="I14" i="153"/>
  <c r="H14" i="153"/>
  <c r="G14" i="153"/>
  <c r="F14" i="153"/>
  <c r="E14" i="153"/>
  <c r="D14" i="153"/>
  <c r="AX12" i="153"/>
  <c r="AS12" i="153"/>
  <c r="AR12" i="153"/>
  <c r="AQ12" i="153"/>
  <c r="AP12" i="153"/>
  <c r="AO12" i="153"/>
  <c r="AN12" i="153"/>
  <c r="AM12" i="153"/>
  <c r="AK12" i="153"/>
  <c r="AJ12" i="153"/>
  <c r="AI12" i="153"/>
  <c r="AH12" i="153"/>
  <c r="AG12" i="153"/>
  <c r="AF12" i="153"/>
  <c r="AD12" i="153"/>
  <c r="AC12" i="153"/>
  <c r="AB12" i="153"/>
  <c r="AA12" i="153"/>
  <c r="Z12" i="153"/>
  <c r="Y12" i="153"/>
  <c r="W12" i="153"/>
  <c r="U12" i="153"/>
  <c r="T12" i="153"/>
  <c r="S12" i="153"/>
  <c r="R12" i="153"/>
  <c r="P12" i="153"/>
  <c r="O12" i="153"/>
  <c r="N12" i="153"/>
  <c r="M12" i="153"/>
  <c r="L12" i="153"/>
  <c r="K12" i="153"/>
  <c r="I12" i="153"/>
  <c r="H12" i="153"/>
  <c r="G12" i="153"/>
  <c r="F12" i="153"/>
  <c r="E12" i="153"/>
  <c r="D12" i="153"/>
  <c r="AS11" i="153"/>
  <c r="AR11" i="153"/>
  <c r="AQ11" i="153"/>
  <c r="AP11" i="153"/>
  <c r="AO11" i="153"/>
  <c r="AN11" i="153"/>
  <c r="AM11" i="153"/>
  <c r="AK11" i="153"/>
  <c r="AJ11" i="153"/>
  <c r="AI11" i="153"/>
  <c r="AH11" i="153"/>
  <c r="AG11" i="153"/>
  <c r="AF11" i="153"/>
  <c r="AD11" i="153"/>
  <c r="AC11" i="153"/>
  <c r="AB11" i="153"/>
  <c r="AA11" i="153"/>
  <c r="Z11" i="153"/>
  <c r="Y11" i="153"/>
  <c r="W11" i="153"/>
  <c r="U11" i="153"/>
  <c r="T11" i="153"/>
  <c r="S11" i="153"/>
  <c r="R11" i="153"/>
  <c r="P11" i="153"/>
  <c r="O11" i="153"/>
  <c r="N11" i="153"/>
  <c r="M11" i="153"/>
  <c r="L11" i="153"/>
  <c r="K11" i="153"/>
  <c r="I11" i="153"/>
  <c r="H11" i="153"/>
  <c r="G11" i="153"/>
  <c r="F11" i="153"/>
  <c r="E11" i="153"/>
  <c r="D11" i="153"/>
  <c r="AS10" i="153"/>
  <c r="AR10" i="153"/>
  <c r="AQ10" i="153"/>
  <c r="AP10" i="153"/>
  <c r="AO10" i="153"/>
  <c r="AN10" i="153"/>
  <c r="AM10" i="153"/>
  <c r="AK10" i="153"/>
  <c r="AJ10" i="153"/>
  <c r="AI10" i="153"/>
  <c r="AH10" i="153"/>
  <c r="AG10" i="153"/>
  <c r="AF10" i="153"/>
  <c r="AD10" i="153"/>
  <c r="AC10" i="153"/>
  <c r="AB10" i="153"/>
  <c r="AA10" i="153"/>
  <c r="Z10" i="153"/>
  <c r="Y10" i="153"/>
  <c r="W10" i="153"/>
  <c r="U10" i="153"/>
  <c r="T10" i="153"/>
  <c r="S10" i="153"/>
  <c r="R10" i="153"/>
  <c r="P10" i="153"/>
  <c r="O10" i="153"/>
  <c r="N10" i="153"/>
  <c r="M10" i="153"/>
  <c r="L10" i="153"/>
  <c r="K10" i="153"/>
  <c r="I10" i="153"/>
  <c r="H10" i="153"/>
  <c r="G10" i="153"/>
  <c r="F10" i="153"/>
  <c r="E10" i="153"/>
  <c r="D10" i="153"/>
  <c r="AS9" i="153"/>
  <c r="AR9" i="153"/>
  <c r="AQ9" i="153"/>
  <c r="AP9" i="153"/>
  <c r="AO9" i="153"/>
  <c r="AN9" i="153"/>
  <c r="AM9" i="153"/>
  <c r="AK9" i="153"/>
  <c r="AJ9" i="153"/>
  <c r="AI9" i="153"/>
  <c r="AH9" i="153"/>
  <c r="AG9" i="153"/>
  <c r="AF9" i="153"/>
  <c r="AD9" i="153"/>
  <c r="AC9" i="153"/>
  <c r="AB9" i="153"/>
  <c r="AA9" i="153"/>
  <c r="Z9" i="153"/>
  <c r="Y9" i="153"/>
  <c r="W9" i="153"/>
  <c r="U9" i="153"/>
  <c r="T9" i="153"/>
  <c r="S9" i="153"/>
  <c r="R9" i="153"/>
  <c r="P9" i="153"/>
  <c r="O9" i="153"/>
  <c r="N9" i="153"/>
  <c r="M9" i="153"/>
  <c r="L9" i="153"/>
  <c r="K9" i="153"/>
  <c r="I9" i="153"/>
  <c r="H9" i="153"/>
  <c r="G9" i="153"/>
  <c r="F9" i="153"/>
  <c r="E9" i="153"/>
  <c r="D9" i="153"/>
  <c r="AS8" i="153"/>
  <c r="AR8" i="153"/>
  <c r="AQ8" i="153"/>
  <c r="AP8" i="153"/>
  <c r="AO8" i="153"/>
  <c r="AN8" i="153"/>
  <c r="AM8" i="153"/>
  <c r="AK8" i="153"/>
  <c r="AJ8" i="153"/>
  <c r="AI8" i="153"/>
  <c r="AH8" i="153"/>
  <c r="AG8" i="153"/>
  <c r="AF8" i="153"/>
  <c r="AD8" i="153"/>
  <c r="AC8" i="153"/>
  <c r="AB8" i="153"/>
  <c r="AA8" i="153"/>
  <c r="Z8" i="153"/>
  <c r="Y8" i="153"/>
  <c r="W8" i="153"/>
  <c r="U8" i="153"/>
  <c r="T8" i="153"/>
  <c r="S8" i="153"/>
  <c r="R8" i="153"/>
  <c r="P8" i="153"/>
  <c r="O8" i="153"/>
  <c r="N8" i="153"/>
  <c r="M8" i="153"/>
  <c r="L8" i="153"/>
  <c r="K8" i="153"/>
  <c r="I8" i="153"/>
  <c r="H8" i="153"/>
  <c r="G8" i="153"/>
  <c r="F8" i="153"/>
  <c r="E8" i="153"/>
  <c r="D8" i="153"/>
  <c r="AS7" i="153"/>
  <c r="AR7" i="153"/>
  <c r="AQ7" i="153"/>
  <c r="AP7" i="153"/>
  <c r="AO7" i="153"/>
  <c r="AN7" i="153"/>
  <c r="AM7" i="153"/>
  <c r="AK7" i="153"/>
  <c r="AJ7" i="153"/>
  <c r="AI7" i="153"/>
  <c r="AH7" i="153"/>
  <c r="AG7" i="153"/>
  <c r="AF7" i="153"/>
  <c r="AD7" i="153"/>
  <c r="AC7" i="153"/>
  <c r="AB7" i="153"/>
  <c r="AA7" i="153"/>
  <c r="Z7" i="153"/>
  <c r="Y7" i="153"/>
  <c r="W7" i="153"/>
  <c r="U7" i="153"/>
  <c r="T7" i="153"/>
  <c r="S7" i="153"/>
  <c r="R7" i="153"/>
  <c r="P7" i="153"/>
  <c r="O7" i="153"/>
  <c r="N7" i="153"/>
  <c r="M7" i="153"/>
  <c r="L7" i="153"/>
  <c r="K7" i="153"/>
  <c r="I7" i="153"/>
  <c r="H7" i="153"/>
  <c r="G7" i="153"/>
  <c r="F7" i="153"/>
  <c r="E7" i="153"/>
  <c r="D7" i="153"/>
  <c r="AK18" i="152"/>
  <c r="AJ18" i="152"/>
  <c r="AI18" i="152"/>
  <c r="AH18" i="152"/>
  <c r="AG18" i="152"/>
  <c r="AF18" i="152"/>
  <c r="AD18" i="152"/>
  <c r="AC18" i="152"/>
  <c r="AB18" i="152"/>
  <c r="AA18" i="152"/>
  <c r="Z18" i="152"/>
  <c r="Y18" i="152"/>
  <c r="W18" i="152"/>
  <c r="V18" i="152"/>
  <c r="U18" i="152"/>
  <c r="T18" i="152"/>
  <c r="S18" i="152"/>
  <c r="R18" i="152"/>
  <c r="P18" i="152"/>
  <c r="O18" i="152"/>
  <c r="N18" i="152"/>
  <c r="M18" i="152"/>
  <c r="L18" i="152"/>
  <c r="K18" i="152"/>
  <c r="I18" i="152"/>
  <c r="H18" i="152"/>
  <c r="G18" i="152"/>
  <c r="F18" i="152"/>
  <c r="E18" i="152"/>
  <c r="D18" i="152"/>
  <c r="AK17" i="152"/>
  <c r="AJ17" i="152"/>
  <c r="AI17" i="152"/>
  <c r="AH17" i="152"/>
  <c r="AG17" i="152"/>
  <c r="AD17" i="152"/>
  <c r="AC17" i="152"/>
  <c r="AB17" i="152"/>
  <c r="AA17" i="152"/>
  <c r="Z17" i="152"/>
  <c r="Y17" i="152"/>
  <c r="W17" i="152"/>
  <c r="V17" i="152"/>
  <c r="U17" i="152"/>
  <c r="T17" i="152"/>
  <c r="S17" i="152"/>
  <c r="R17" i="152"/>
  <c r="P17" i="152"/>
  <c r="O17" i="152"/>
  <c r="N17" i="152"/>
  <c r="M17" i="152"/>
  <c r="L17" i="152"/>
  <c r="K17" i="152"/>
  <c r="I17" i="152"/>
  <c r="H17" i="152"/>
  <c r="G17" i="152"/>
  <c r="F17" i="152"/>
  <c r="E17" i="152"/>
  <c r="D17" i="152"/>
  <c r="AK16" i="152"/>
  <c r="AJ16" i="152"/>
  <c r="AI16" i="152"/>
  <c r="AH16" i="152"/>
  <c r="AG16" i="152"/>
  <c r="AD16" i="152"/>
  <c r="AC16" i="152"/>
  <c r="AB16" i="152"/>
  <c r="AA16" i="152"/>
  <c r="Z16" i="152"/>
  <c r="Y16" i="152"/>
  <c r="W16" i="152"/>
  <c r="V16" i="152"/>
  <c r="U16" i="152"/>
  <c r="T16" i="152"/>
  <c r="S16" i="152"/>
  <c r="R16" i="152"/>
  <c r="P16" i="152"/>
  <c r="O16" i="152"/>
  <c r="N16" i="152"/>
  <c r="M16" i="152"/>
  <c r="L16" i="152"/>
  <c r="K16" i="152"/>
  <c r="I16" i="152"/>
  <c r="H16" i="152"/>
  <c r="G16" i="152"/>
  <c r="F16" i="152"/>
  <c r="E16" i="152"/>
  <c r="D16" i="152"/>
  <c r="AK15" i="152"/>
  <c r="AJ15" i="152"/>
  <c r="AI15" i="152"/>
  <c r="AH15" i="152"/>
  <c r="AG15" i="152"/>
  <c r="AD15" i="152"/>
  <c r="AC15" i="152"/>
  <c r="AB15" i="152"/>
  <c r="AA15" i="152"/>
  <c r="Z15" i="152"/>
  <c r="Y15" i="152"/>
  <c r="W15" i="152"/>
  <c r="V15" i="152"/>
  <c r="U15" i="152"/>
  <c r="T15" i="152"/>
  <c r="S15" i="152"/>
  <c r="R15" i="152"/>
  <c r="P15" i="152"/>
  <c r="O15" i="152"/>
  <c r="N15" i="152"/>
  <c r="M15" i="152"/>
  <c r="L15" i="152"/>
  <c r="K15" i="152"/>
  <c r="I15" i="152"/>
  <c r="H15" i="152"/>
  <c r="G15" i="152"/>
  <c r="F15" i="152"/>
  <c r="E15" i="152"/>
  <c r="D15" i="152"/>
  <c r="AK14" i="152"/>
  <c r="AJ14" i="152"/>
  <c r="AI14" i="152"/>
  <c r="AH14" i="152"/>
  <c r="AG14" i="152"/>
  <c r="AD14" i="152"/>
  <c r="AC14" i="152"/>
  <c r="AB14" i="152"/>
  <c r="AA14" i="152"/>
  <c r="Z14" i="152"/>
  <c r="Y14" i="152"/>
  <c r="W14" i="152"/>
  <c r="V14" i="152"/>
  <c r="U14" i="152"/>
  <c r="T14" i="152"/>
  <c r="S14" i="152"/>
  <c r="R14" i="152"/>
  <c r="P14" i="152"/>
  <c r="O14" i="152"/>
  <c r="N14" i="152"/>
  <c r="M14" i="152"/>
  <c r="L14" i="152"/>
  <c r="K14" i="152"/>
  <c r="I14" i="152"/>
  <c r="H14" i="152"/>
  <c r="G14" i="152"/>
  <c r="F14" i="152"/>
  <c r="E14" i="152"/>
  <c r="D14" i="152"/>
  <c r="AX12" i="152"/>
  <c r="AS12" i="152"/>
  <c r="AR12" i="152"/>
  <c r="AQ12" i="152"/>
  <c r="AP12" i="152"/>
  <c r="AO12" i="152"/>
  <c r="AN12" i="152"/>
  <c r="AM12" i="152"/>
  <c r="AK12" i="152"/>
  <c r="AJ12" i="152"/>
  <c r="AH12" i="152"/>
  <c r="AG12" i="152"/>
  <c r="AF12" i="152"/>
  <c r="AD12" i="152"/>
  <c r="AC12" i="152"/>
  <c r="AB12" i="152"/>
  <c r="AA12" i="152"/>
  <c r="Z12" i="152"/>
  <c r="Y12" i="152"/>
  <c r="W12" i="152"/>
  <c r="V12" i="152"/>
  <c r="U12" i="152"/>
  <c r="T12" i="152"/>
  <c r="S12" i="152"/>
  <c r="R12" i="152"/>
  <c r="P12" i="152"/>
  <c r="O12" i="152"/>
  <c r="N12" i="152"/>
  <c r="M12" i="152"/>
  <c r="L12" i="152"/>
  <c r="K12" i="152"/>
  <c r="I12" i="152"/>
  <c r="H12" i="152"/>
  <c r="G12" i="152"/>
  <c r="F12" i="152"/>
  <c r="E12" i="152"/>
  <c r="D12" i="152"/>
  <c r="AS11" i="152"/>
  <c r="AR11" i="152"/>
  <c r="AQ11" i="152"/>
  <c r="AP11" i="152"/>
  <c r="AO11" i="152"/>
  <c r="AN11" i="152"/>
  <c r="AM11" i="152"/>
  <c r="AK11" i="152"/>
  <c r="AJ11" i="152"/>
  <c r="AI11" i="152"/>
  <c r="AH11" i="152"/>
  <c r="AG11" i="152"/>
  <c r="AF11" i="152"/>
  <c r="AD11" i="152"/>
  <c r="AC11" i="152"/>
  <c r="AB11" i="152"/>
  <c r="AA11" i="152"/>
  <c r="Z11" i="152"/>
  <c r="Y11" i="152"/>
  <c r="W11" i="152"/>
  <c r="V11" i="152"/>
  <c r="U11" i="152"/>
  <c r="T11" i="152"/>
  <c r="S11" i="152"/>
  <c r="R11" i="152"/>
  <c r="P11" i="152"/>
  <c r="O11" i="152"/>
  <c r="N11" i="152"/>
  <c r="M11" i="152"/>
  <c r="L11" i="152"/>
  <c r="K11" i="152"/>
  <c r="I11" i="152"/>
  <c r="H11" i="152"/>
  <c r="G11" i="152"/>
  <c r="F11" i="152"/>
  <c r="E11" i="152"/>
  <c r="D11" i="152"/>
  <c r="AS10" i="152"/>
  <c r="AR10" i="152"/>
  <c r="AQ10" i="152"/>
  <c r="AP10" i="152"/>
  <c r="AO10" i="152"/>
  <c r="AN10" i="152"/>
  <c r="AM10" i="152"/>
  <c r="AK10" i="152"/>
  <c r="AJ10" i="152"/>
  <c r="AI10" i="152"/>
  <c r="AH10" i="152"/>
  <c r="AG10" i="152"/>
  <c r="AF10" i="152"/>
  <c r="AD10" i="152"/>
  <c r="AC10" i="152"/>
  <c r="AB10" i="152"/>
  <c r="AA10" i="152"/>
  <c r="Z10" i="152"/>
  <c r="Y10" i="152"/>
  <c r="W10" i="152"/>
  <c r="V10" i="152"/>
  <c r="U10" i="152"/>
  <c r="T10" i="152"/>
  <c r="S10" i="152"/>
  <c r="R10" i="152"/>
  <c r="P10" i="152"/>
  <c r="O10" i="152"/>
  <c r="N10" i="152"/>
  <c r="M10" i="152"/>
  <c r="L10" i="152"/>
  <c r="K10" i="152"/>
  <c r="I10" i="152"/>
  <c r="H10" i="152"/>
  <c r="G10" i="152"/>
  <c r="F10" i="152"/>
  <c r="E10" i="152"/>
  <c r="D10" i="152"/>
  <c r="AS9" i="152"/>
  <c r="AR9" i="152"/>
  <c r="AQ9" i="152"/>
  <c r="AP9" i="152"/>
  <c r="AO9" i="152"/>
  <c r="AN9" i="152"/>
  <c r="AM9" i="152"/>
  <c r="AK9" i="152"/>
  <c r="AJ9" i="152"/>
  <c r="AI9" i="152"/>
  <c r="AH9" i="152"/>
  <c r="AG9" i="152"/>
  <c r="AF9" i="152"/>
  <c r="AD9" i="152"/>
  <c r="AC9" i="152"/>
  <c r="AB9" i="152"/>
  <c r="AA9" i="152"/>
  <c r="Z9" i="152"/>
  <c r="Y9" i="152"/>
  <c r="W9" i="152"/>
  <c r="V9" i="152"/>
  <c r="U9" i="152"/>
  <c r="T9" i="152"/>
  <c r="S9" i="152"/>
  <c r="R9" i="152"/>
  <c r="P9" i="152"/>
  <c r="O9" i="152"/>
  <c r="N9" i="152"/>
  <c r="M9" i="152"/>
  <c r="L9" i="152"/>
  <c r="K9" i="152"/>
  <c r="I9" i="152"/>
  <c r="H9" i="152"/>
  <c r="G9" i="152"/>
  <c r="F9" i="152"/>
  <c r="E9" i="152"/>
  <c r="D9" i="152"/>
  <c r="AS8" i="152"/>
  <c r="AR8" i="152"/>
  <c r="AQ8" i="152"/>
  <c r="AP8" i="152"/>
  <c r="AO8" i="152"/>
  <c r="AN8" i="152"/>
  <c r="AM8" i="152"/>
  <c r="AK8" i="152"/>
  <c r="AJ8" i="152"/>
  <c r="AI8" i="152"/>
  <c r="AH8" i="152"/>
  <c r="AG8" i="152"/>
  <c r="AF8" i="152"/>
  <c r="AD8" i="152"/>
  <c r="AC8" i="152"/>
  <c r="AB8" i="152"/>
  <c r="AA8" i="152"/>
  <c r="Z8" i="152"/>
  <c r="Y8" i="152"/>
  <c r="W8" i="152"/>
  <c r="V8" i="152"/>
  <c r="U8" i="152"/>
  <c r="T8" i="152"/>
  <c r="S8" i="152"/>
  <c r="R8" i="152"/>
  <c r="P8" i="152"/>
  <c r="O8" i="152"/>
  <c r="N8" i="152"/>
  <c r="M8" i="152"/>
  <c r="L8" i="152"/>
  <c r="K8" i="152"/>
  <c r="I8" i="152"/>
  <c r="H8" i="152"/>
  <c r="G8" i="152"/>
  <c r="F8" i="152"/>
  <c r="E8" i="152"/>
  <c r="D8" i="152"/>
  <c r="AS7" i="152"/>
  <c r="AR7" i="152"/>
  <c r="AW12" i="152" s="1"/>
  <c r="AQ7" i="152"/>
  <c r="AP7" i="152"/>
  <c r="AO7" i="152"/>
  <c r="AN7" i="152"/>
  <c r="AM7" i="152"/>
  <c r="AK7" i="152"/>
  <c r="AJ7" i="152"/>
  <c r="AI7" i="152"/>
  <c r="AH7" i="152"/>
  <c r="AG7" i="152"/>
  <c r="AF7" i="152"/>
  <c r="AD7" i="152"/>
  <c r="AC7" i="152"/>
  <c r="AB7" i="152"/>
  <c r="AA7" i="152"/>
  <c r="Z7" i="152"/>
  <c r="Y7" i="152"/>
  <c r="W7" i="152"/>
  <c r="V7" i="152"/>
  <c r="U7" i="152"/>
  <c r="T7" i="152"/>
  <c r="S7" i="152"/>
  <c r="R7" i="152"/>
  <c r="P7" i="152"/>
  <c r="O7" i="152"/>
  <c r="N7" i="152"/>
  <c r="M7" i="152"/>
  <c r="L7" i="152"/>
  <c r="K7" i="152"/>
  <c r="I7" i="152"/>
  <c r="H7" i="152"/>
  <c r="G7" i="152"/>
  <c r="F7" i="152"/>
  <c r="E7" i="152"/>
  <c r="D7" i="152"/>
  <c r="AP19" i="152" l="1"/>
  <c r="AR19" i="154"/>
  <c r="AV12" i="154" s="1"/>
  <c r="V23" i="153"/>
  <c r="AS19" i="154"/>
  <c r="AD19" i="152"/>
  <c r="S19" i="154"/>
  <c r="AI19" i="154"/>
  <c r="L19" i="152"/>
  <c r="AC19" i="152"/>
  <c r="O19" i="152"/>
  <c r="AF19" i="152"/>
  <c r="D19" i="154"/>
  <c r="AX11" i="154"/>
  <c r="AR19" i="152"/>
  <c r="AV12" i="152" s="1"/>
  <c r="AN19" i="154"/>
  <c r="Y19" i="154"/>
  <c r="AO19" i="154"/>
  <c r="AP19" i="154"/>
  <c r="AQ19" i="152"/>
  <c r="AM23" i="152"/>
  <c r="K19" i="154"/>
  <c r="AA19" i="154"/>
  <c r="AQ19" i="154"/>
  <c r="AN19" i="152"/>
  <c r="L19" i="154"/>
  <c r="AB19" i="154"/>
  <c r="N19" i="152"/>
  <c r="AR19" i="153"/>
  <c r="AV12" i="153" s="1"/>
  <c r="AQ19" i="153"/>
  <c r="AW7" i="153"/>
  <c r="AS19" i="153"/>
  <c r="AB19" i="153"/>
  <c r="AW12" i="153"/>
  <c r="L19" i="153"/>
  <c r="AD19" i="153"/>
  <c r="N19" i="153"/>
  <c r="T19" i="153"/>
  <c r="K19" i="153"/>
  <c r="AA19" i="153"/>
  <c r="AN19" i="153"/>
  <c r="AP19" i="153"/>
  <c r="V19" i="154"/>
  <c r="G19" i="154"/>
  <c r="H19" i="154"/>
  <c r="N19" i="154"/>
  <c r="K23" i="154"/>
  <c r="O19" i="154"/>
  <c r="T19" i="154"/>
  <c r="AW8" i="154"/>
  <c r="U19" i="154"/>
  <c r="V23" i="154"/>
  <c r="AX9" i="154"/>
  <c r="AX8" i="154"/>
  <c r="Z19" i="154"/>
  <c r="AJ19" i="154"/>
  <c r="AW9" i="154"/>
  <c r="AH19" i="154"/>
  <c r="AJ23" i="154"/>
  <c r="AG19" i="154"/>
  <c r="AF23" i="154"/>
  <c r="AW7" i="154"/>
  <c r="AX10" i="154"/>
  <c r="AC19" i="154"/>
  <c r="AX7" i="154"/>
  <c r="H23" i="154"/>
  <c r="AM23" i="154"/>
  <c r="AX7" i="153"/>
  <c r="AC19" i="153"/>
  <c r="Y19" i="153"/>
  <c r="AK19" i="153"/>
  <c r="AI19" i="153"/>
  <c r="AW8" i="153"/>
  <c r="AG19" i="153"/>
  <c r="AJ19" i="153"/>
  <c r="AC23" i="153"/>
  <c r="Z19" i="153"/>
  <c r="U19" i="153"/>
  <c r="P19" i="153"/>
  <c r="O19" i="153"/>
  <c r="K23" i="153"/>
  <c r="S19" i="153"/>
  <c r="AX8" i="153"/>
  <c r="W19" i="153"/>
  <c r="D19" i="153"/>
  <c r="I19" i="153"/>
  <c r="AX13" i="153"/>
  <c r="H19" i="153"/>
  <c r="AX10" i="153"/>
  <c r="G19" i="153"/>
  <c r="AX11" i="153"/>
  <c r="AS19" i="152"/>
  <c r="D19" i="152"/>
  <c r="G19" i="152"/>
  <c r="I19" i="152"/>
  <c r="AX13" i="152"/>
  <c r="P19" i="152"/>
  <c r="U19" i="152"/>
  <c r="W19" i="152"/>
  <c r="Z19" i="152"/>
  <c r="AB19" i="152"/>
  <c r="AG19" i="152"/>
  <c r="AJ19" i="152"/>
  <c r="AK19" i="152"/>
  <c r="AJ23" i="152"/>
  <c r="AX7" i="152"/>
  <c r="Y19" i="152"/>
  <c r="V19" i="152"/>
  <c r="AX11" i="152"/>
  <c r="AX8" i="152"/>
  <c r="AI19" i="152"/>
  <c r="AW8" i="152"/>
  <c r="S19" i="152"/>
  <c r="K19" i="152"/>
  <c r="H23" i="152"/>
  <c r="AX10" i="152"/>
  <c r="H19" i="152"/>
  <c r="AK19" i="154"/>
  <c r="AX13" i="154"/>
  <c r="AC23" i="154"/>
  <c r="AD19" i="154"/>
  <c r="R23" i="154"/>
  <c r="W19" i="154"/>
  <c r="P19" i="154"/>
  <c r="O23" i="154"/>
  <c r="I19" i="154"/>
  <c r="D23" i="154"/>
  <c r="AO19" i="152"/>
  <c r="AM23" i="153"/>
  <c r="AO19" i="153"/>
  <c r="AJ23" i="153"/>
  <c r="AF23" i="153"/>
  <c r="AH19" i="153"/>
  <c r="AX9" i="153"/>
  <c r="AW9" i="153"/>
  <c r="R23" i="153"/>
  <c r="H23" i="153"/>
  <c r="AF23" i="152"/>
  <c r="AH19" i="152"/>
  <c r="AA19" i="152"/>
  <c r="AX9" i="152"/>
  <c r="AC23" i="152"/>
  <c r="AW9" i="152"/>
  <c r="V23" i="152"/>
  <c r="T19" i="152"/>
  <c r="R23" i="152"/>
  <c r="M19" i="152"/>
  <c r="D23" i="152"/>
  <c r="AF19" i="154"/>
  <c r="R19" i="154"/>
  <c r="M19" i="154"/>
  <c r="AW11" i="154"/>
  <c r="AW13" i="154"/>
  <c r="AW10" i="154"/>
  <c r="E19" i="154"/>
  <c r="Y23" i="154"/>
  <c r="F19" i="154"/>
  <c r="AM19" i="154"/>
  <c r="D23" i="153"/>
  <c r="AF19" i="153"/>
  <c r="M19" i="153"/>
  <c r="R19" i="153"/>
  <c r="O23" i="153"/>
  <c r="AW11" i="153"/>
  <c r="AW13" i="153"/>
  <c r="AW10" i="153"/>
  <c r="E19" i="153"/>
  <c r="Y23" i="153"/>
  <c r="F19" i="153"/>
  <c r="AM19" i="153"/>
  <c r="AW7" i="152"/>
  <c r="K23" i="152"/>
  <c r="R19" i="152"/>
  <c r="O23" i="152"/>
  <c r="AW11" i="152"/>
  <c r="AW13" i="152"/>
  <c r="AW10" i="152"/>
  <c r="E19" i="152"/>
  <c r="Y23" i="152"/>
  <c r="F19" i="152"/>
  <c r="AM19" i="152"/>
  <c r="W17" i="148"/>
  <c r="W16" i="148"/>
  <c r="W15" i="148"/>
  <c r="W14" i="148"/>
  <c r="W12" i="148"/>
  <c r="W11" i="148"/>
  <c r="W10" i="148"/>
  <c r="W9" i="148"/>
  <c r="AD17" i="148"/>
  <c r="AD16" i="148"/>
  <c r="AD15" i="148"/>
  <c r="AD14" i="148"/>
  <c r="AD12" i="148"/>
  <c r="AD11" i="148"/>
  <c r="AD10" i="148"/>
  <c r="AD9" i="148"/>
  <c r="AV10" i="152" l="1"/>
  <c r="AV11" i="154"/>
  <c r="AV11" i="152"/>
  <c r="AV9" i="152"/>
  <c r="AV10" i="154"/>
  <c r="AV10" i="153"/>
  <c r="AV13" i="154"/>
  <c r="AV11" i="153"/>
  <c r="AV8" i="152"/>
  <c r="AV7" i="152"/>
  <c r="AV13" i="152"/>
  <c r="AV13" i="153"/>
  <c r="AV8" i="153"/>
  <c r="AV8" i="154"/>
  <c r="AV9" i="154"/>
  <c r="AV7" i="154"/>
  <c r="AX14" i="154"/>
  <c r="AV7" i="153"/>
  <c r="AX14" i="153"/>
  <c r="AX14" i="152"/>
  <c r="AW14" i="154"/>
  <c r="AW14" i="153"/>
  <c r="AV9" i="153"/>
  <c r="AW14" i="152"/>
  <c r="AM18" i="151"/>
  <c r="AL18" i="151"/>
  <c r="AK18" i="151"/>
  <c r="AJ18" i="151"/>
  <c r="AI18" i="151"/>
  <c r="AH18" i="151"/>
  <c r="AF18" i="151"/>
  <c r="AE18" i="151"/>
  <c r="AC18" i="151"/>
  <c r="AB18" i="151"/>
  <c r="AA18" i="151"/>
  <c r="Z18" i="151"/>
  <c r="X18" i="151"/>
  <c r="W18" i="151"/>
  <c r="V18" i="151"/>
  <c r="U18" i="151"/>
  <c r="T18" i="151"/>
  <c r="S18" i="151"/>
  <c r="Q18" i="151"/>
  <c r="P18" i="151"/>
  <c r="O18" i="151"/>
  <c r="N18" i="151"/>
  <c r="M18" i="151"/>
  <c r="L18" i="151"/>
  <c r="K18" i="151"/>
  <c r="I18" i="151"/>
  <c r="H18" i="151"/>
  <c r="G18" i="151"/>
  <c r="F18" i="151"/>
  <c r="E18" i="151"/>
  <c r="D18" i="151"/>
  <c r="AM17" i="151"/>
  <c r="AL17" i="151"/>
  <c r="AK17" i="151"/>
  <c r="AJ17" i="151"/>
  <c r="AI17" i="151"/>
  <c r="AH17" i="151"/>
  <c r="AF17" i="151"/>
  <c r="AE17" i="151"/>
  <c r="AC17" i="151"/>
  <c r="AB17" i="151"/>
  <c r="AA17" i="151"/>
  <c r="Z17" i="151"/>
  <c r="X17" i="151"/>
  <c r="W17" i="151"/>
  <c r="V17" i="151"/>
  <c r="U17" i="151"/>
  <c r="T17" i="151"/>
  <c r="S17" i="151"/>
  <c r="Q17" i="151"/>
  <c r="P17" i="151"/>
  <c r="O17" i="151"/>
  <c r="N17" i="151"/>
  <c r="M17" i="151"/>
  <c r="L17" i="151"/>
  <c r="K17" i="151"/>
  <c r="I17" i="151"/>
  <c r="H17" i="151"/>
  <c r="G17" i="151"/>
  <c r="F17" i="151"/>
  <c r="E17" i="151"/>
  <c r="D17" i="151"/>
  <c r="AM16" i="151"/>
  <c r="AL16" i="151"/>
  <c r="AK16" i="151"/>
  <c r="AJ16" i="151"/>
  <c r="AI16" i="151"/>
  <c r="AH16" i="151"/>
  <c r="AF16" i="151"/>
  <c r="AE16" i="151"/>
  <c r="AC16" i="151"/>
  <c r="AB16" i="151"/>
  <c r="AA16" i="151"/>
  <c r="Z16" i="151"/>
  <c r="X16" i="151"/>
  <c r="W16" i="151"/>
  <c r="V16" i="151"/>
  <c r="U16" i="151"/>
  <c r="T16" i="151"/>
  <c r="S16" i="151"/>
  <c r="Q16" i="151"/>
  <c r="P16" i="151"/>
  <c r="O16" i="151"/>
  <c r="N16" i="151"/>
  <c r="M16" i="151"/>
  <c r="L16" i="151"/>
  <c r="K16" i="151"/>
  <c r="I16" i="151"/>
  <c r="H16" i="151"/>
  <c r="G16" i="151"/>
  <c r="F16" i="151"/>
  <c r="E16" i="151"/>
  <c r="D16" i="151"/>
  <c r="AM15" i="151"/>
  <c r="AL15" i="151"/>
  <c r="AK15" i="151"/>
  <c r="AJ15" i="151"/>
  <c r="AI15" i="151"/>
  <c r="AH15" i="151"/>
  <c r="AF15" i="151"/>
  <c r="AE15" i="151"/>
  <c r="AC15" i="151"/>
  <c r="AB15" i="151"/>
  <c r="AA15" i="151"/>
  <c r="Z15" i="151"/>
  <c r="X15" i="151"/>
  <c r="W15" i="151"/>
  <c r="V15" i="151"/>
  <c r="U15" i="151"/>
  <c r="T15" i="151"/>
  <c r="S15" i="151"/>
  <c r="Q15" i="151"/>
  <c r="P15" i="151"/>
  <c r="O15" i="151"/>
  <c r="N15" i="151"/>
  <c r="M15" i="151"/>
  <c r="L15" i="151"/>
  <c r="K15" i="151"/>
  <c r="I15" i="151"/>
  <c r="H15" i="151"/>
  <c r="G15" i="151"/>
  <c r="F15" i="151"/>
  <c r="E15" i="151"/>
  <c r="D15" i="151"/>
  <c r="AM14" i="151"/>
  <c r="AL14" i="151"/>
  <c r="AK14" i="151"/>
  <c r="AJ14" i="151"/>
  <c r="AI14" i="151"/>
  <c r="AH14" i="151"/>
  <c r="AF14" i="151"/>
  <c r="AE14" i="151"/>
  <c r="AC14" i="151"/>
  <c r="AB14" i="151"/>
  <c r="AA14" i="151"/>
  <c r="Z14" i="151"/>
  <c r="X14" i="151"/>
  <c r="W14" i="151"/>
  <c r="V14" i="151"/>
  <c r="U14" i="151"/>
  <c r="T14" i="151"/>
  <c r="S14" i="151"/>
  <c r="Q14" i="151"/>
  <c r="P14" i="151"/>
  <c r="O14" i="151"/>
  <c r="N14" i="151"/>
  <c r="M14" i="151"/>
  <c r="L14" i="151"/>
  <c r="K14" i="151"/>
  <c r="I14" i="151"/>
  <c r="H14" i="151"/>
  <c r="G14" i="151"/>
  <c r="F14" i="151"/>
  <c r="E14" i="151"/>
  <c r="D14" i="151"/>
  <c r="AU12" i="151"/>
  <c r="AT12" i="151"/>
  <c r="AS12" i="151"/>
  <c r="AR12" i="151"/>
  <c r="AQ12" i="151"/>
  <c r="AP12" i="151"/>
  <c r="AO12" i="151"/>
  <c r="AM12" i="151"/>
  <c r="AL12" i="151"/>
  <c r="AK12" i="151"/>
  <c r="AJ12" i="151"/>
  <c r="AI12" i="151"/>
  <c r="AH12" i="151"/>
  <c r="AF12" i="151"/>
  <c r="AE12" i="151"/>
  <c r="AC12" i="151"/>
  <c r="AB12" i="151"/>
  <c r="AA12" i="151"/>
  <c r="Z12" i="151"/>
  <c r="X12" i="151"/>
  <c r="W12" i="151"/>
  <c r="V12" i="151"/>
  <c r="U12" i="151"/>
  <c r="T12" i="151"/>
  <c r="S12" i="151"/>
  <c r="Q12" i="151"/>
  <c r="P12" i="151"/>
  <c r="O12" i="151"/>
  <c r="N12" i="151"/>
  <c r="M12" i="151"/>
  <c r="L12" i="151"/>
  <c r="K12" i="151"/>
  <c r="I12" i="151"/>
  <c r="H12" i="151"/>
  <c r="G12" i="151"/>
  <c r="F12" i="151"/>
  <c r="E12" i="151"/>
  <c r="D12" i="151"/>
  <c r="AU11" i="151"/>
  <c r="AT11" i="151"/>
  <c r="AS11" i="151"/>
  <c r="AR11" i="151"/>
  <c r="AQ11" i="151"/>
  <c r="AP11" i="151"/>
  <c r="AO11" i="151"/>
  <c r="AM11" i="151"/>
  <c r="AL11" i="151"/>
  <c r="AK11" i="151"/>
  <c r="AJ11" i="151"/>
  <c r="AI11" i="151"/>
  <c r="AH11" i="151"/>
  <c r="AF11" i="151"/>
  <c r="AE11" i="151"/>
  <c r="AC11" i="151"/>
  <c r="AB11" i="151"/>
  <c r="AA11" i="151"/>
  <c r="Z11" i="151"/>
  <c r="X11" i="151"/>
  <c r="W11" i="151"/>
  <c r="V11" i="151"/>
  <c r="U11" i="151"/>
  <c r="T11" i="151"/>
  <c r="S11" i="151"/>
  <c r="Q11" i="151"/>
  <c r="P11" i="151"/>
  <c r="O11" i="151"/>
  <c r="N11" i="151"/>
  <c r="M11" i="151"/>
  <c r="L11" i="151"/>
  <c r="K11" i="151"/>
  <c r="I11" i="151"/>
  <c r="H11" i="151"/>
  <c r="G11" i="151"/>
  <c r="F11" i="151"/>
  <c r="E11" i="151"/>
  <c r="D11" i="151"/>
  <c r="AU10" i="151"/>
  <c r="AT10" i="151"/>
  <c r="AS10" i="151"/>
  <c r="AR10" i="151"/>
  <c r="AQ10" i="151"/>
  <c r="AP10" i="151"/>
  <c r="AO10" i="151"/>
  <c r="AM10" i="151"/>
  <c r="AL10" i="151"/>
  <c r="AK10" i="151"/>
  <c r="AJ10" i="151"/>
  <c r="AI10" i="151"/>
  <c r="AH10" i="151"/>
  <c r="AF10" i="151"/>
  <c r="AE10" i="151"/>
  <c r="AC10" i="151"/>
  <c r="AB10" i="151"/>
  <c r="AA10" i="151"/>
  <c r="Z10" i="151"/>
  <c r="X10" i="151"/>
  <c r="W10" i="151"/>
  <c r="V10" i="151"/>
  <c r="U10" i="151"/>
  <c r="T10" i="151"/>
  <c r="S10" i="151"/>
  <c r="Q10" i="151"/>
  <c r="P10" i="151"/>
  <c r="O10" i="151"/>
  <c r="N10" i="151"/>
  <c r="M10" i="151"/>
  <c r="L10" i="151"/>
  <c r="K10" i="151"/>
  <c r="I10" i="151"/>
  <c r="H10" i="151"/>
  <c r="G10" i="151"/>
  <c r="F10" i="151"/>
  <c r="E10" i="151"/>
  <c r="D10" i="151"/>
  <c r="AU9" i="151"/>
  <c r="AT9" i="151"/>
  <c r="AS9" i="151"/>
  <c r="AR9" i="151"/>
  <c r="AQ9" i="151"/>
  <c r="AP9" i="151"/>
  <c r="AO9" i="151"/>
  <c r="AM9" i="151"/>
  <c r="AL9" i="151"/>
  <c r="AK9" i="151"/>
  <c r="AJ9" i="151"/>
  <c r="AI9" i="151"/>
  <c r="AH9" i="151"/>
  <c r="AF9" i="151"/>
  <c r="AE9" i="151"/>
  <c r="AC9" i="151"/>
  <c r="AB9" i="151"/>
  <c r="AA9" i="151"/>
  <c r="Z9" i="151"/>
  <c r="X9" i="151"/>
  <c r="W9" i="151"/>
  <c r="V9" i="151"/>
  <c r="U9" i="151"/>
  <c r="T9" i="151"/>
  <c r="S9" i="151"/>
  <c r="Q9" i="151"/>
  <c r="P9" i="151"/>
  <c r="O9" i="151"/>
  <c r="N9" i="151"/>
  <c r="M9" i="151"/>
  <c r="L9" i="151"/>
  <c r="K9" i="151"/>
  <c r="I9" i="151"/>
  <c r="H9" i="151"/>
  <c r="G9" i="151"/>
  <c r="F9" i="151"/>
  <c r="E9" i="151"/>
  <c r="D9" i="151"/>
  <c r="AU8" i="151"/>
  <c r="AT8" i="151"/>
  <c r="AS8" i="151"/>
  <c r="AR8" i="151"/>
  <c r="AQ8" i="151"/>
  <c r="AP8" i="151"/>
  <c r="AO8" i="151"/>
  <c r="AM8" i="151"/>
  <c r="AL8" i="151"/>
  <c r="AK8" i="151"/>
  <c r="AJ8" i="151"/>
  <c r="AI8" i="151"/>
  <c r="AH8" i="151"/>
  <c r="AF8" i="151"/>
  <c r="AE8" i="151"/>
  <c r="AC8" i="151"/>
  <c r="AB8" i="151"/>
  <c r="AA8" i="151"/>
  <c r="Z8" i="151"/>
  <c r="X8" i="151"/>
  <c r="W8" i="151"/>
  <c r="V8" i="151"/>
  <c r="U8" i="151"/>
  <c r="T8" i="151"/>
  <c r="S8" i="151"/>
  <c r="Q8" i="151"/>
  <c r="P8" i="151"/>
  <c r="O8" i="151"/>
  <c r="N8" i="151"/>
  <c r="M8" i="151"/>
  <c r="L8" i="151"/>
  <c r="K8" i="151"/>
  <c r="I8" i="151"/>
  <c r="H8" i="151"/>
  <c r="G8" i="151"/>
  <c r="F8" i="151"/>
  <c r="E8" i="151"/>
  <c r="D8" i="151"/>
  <c r="AU7" i="151"/>
  <c r="AT7" i="151"/>
  <c r="AS7" i="151"/>
  <c r="AR7" i="151"/>
  <c r="AQ7" i="151"/>
  <c r="AP7" i="151"/>
  <c r="AO7" i="151"/>
  <c r="AM7" i="151"/>
  <c r="AL7" i="151"/>
  <c r="AK7" i="151"/>
  <c r="AJ7" i="151"/>
  <c r="AI7" i="151"/>
  <c r="AH7" i="151"/>
  <c r="AF7" i="151"/>
  <c r="AE7" i="151"/>
  <c r="AC7" i="151"/>
  <c r="AB7" i="151"/>
  <c r="AA7" i="151"/>
  <c r="Z7" i="151"/>
  <c r="X7" i="151"/>
  <c r="W7" i="151"/>
  <c r="V7" i="151"/>
  <c r="U7" i="151"/>
  <c r="T7" i="151"/>
  <c r="S7" i="151"/>
  <c r="Q7" i="151"/>
  <c r="P7" i="151"/>
  <c r="O7" i="151"/>
  <c r="N7" i="151"/>
  <c r="M7" i="151"/>
  <c r="L7" i="151"/>
  <c r="K7" i="151"/>
  <c r="I7" i="151"/>
  <c r="H7" i="151"/>
  <c r="G7" i="151"/>
  <c r="F7" i="151"/>
  <c r="E7" i="151"/>
  <c r="D7" i="151"/>
  <c r="AK18" i="150"/>
  <c r="AJ18" i="150"/>
  <c r="AI18" i="150"/>
  <c r="AH18" i="150"/>
  <c r="AG18" i="150"/>
  <c r="AF18" i="150"/>
  <c r="AD18" i="150"/>
  <c r="AC18" i="150"/>
  <c r="AB18" i="150"/>
  <c r="AA18" i="150"/>
  <c r="Z18" i="150"/>
  <c r="Y18" i="150"/>
  <c r="W18" i="150"/>
  <c r="V18" i="150"/>
  <c r="U18" i="150"/>
  <c r="T18" i="150"/>
  <c r="S18" i="150"/>
  <c r="R18" i="150"/>
  <c r="P18" i="150"/>
  <c r="O18" i="150"/>
  <c r="N18" i="150"/>
  <c r="M18" i="150"/>
  <c r="L18" i="150"/>
  <c r="K18" i="150"/>
  <c r="I18" i="150"/>
  <c r="H18" i="150"/>
  <c r="G18" i="150"/>
  <c r="F18" i="150"/>
  <c r="E18" i="150"/>
  <c r="D18" i="150"/>
  <c r="AK17" i="150"/>
  <c r="AJ17" i="150"/>
  <c r="AI17" i="150"/>
  <c r="AH17" i="150"/>
  <c r="AG17" i="150"/>
  <c r="AF17" i="150"/>
  <c r="AD17" i="150"/>
  <c r="AC17" i="150"/>
  <c r="AB17" i="150"/>
  <c r="AA17" i="150"/>
  <c r="Z17" i="150"/>
  <c r="Y17" i="150"/>
  <c r="W17" i="150"/>
  <c r="V17" i="150"/>
  <c r="U17" i="150"/>
  <c r="T17" i="150"/>
  <c r="S17" i="150"/>
  <c r="R17" i="150"/>
  <c r="P17" i="150"/>
  <c r="O17" i="150"/>
  <c r="N17" i="150"/>
  <c r="M17" i="150"/>
  <c r="L17" i="150"/>
  <c r="K17" i="150"/>
  <c r="I17" i="150"/>
  <c r="H17" i="150"/>
  <c r="G17" i="150"/>
  <c r="F17" i="150"/>
  <c r="E17" i="150"/>
  <c r="D17" i="150"/>
  <c r="AK16" i="150"/>
  <c r="AJ16" i="150"/>
  <c r="AI16" i="150"/>
  <c r="AH16" i="150"/>
  <c r="AG16" i="150"/>
  <c r="AF16" i="150"/>
  <c r="AD16" i="150"/>
  <c r="AC16" i="150"/>
  <c r="AB16" i="150"/>
  <c r="AA16" i="150"/>
  <c r="Z16" i="150"/>
  <c r="Y16" i="150"/>
  <c r="W16" i="150"/>
  <c r="V16" i="150"/>
  <c r="U16" i="150"/>
  <c r="T16" i="150"/>
  <c r="S16" i="150"/>
  <c r="R16" i="150"/>
  <c r="P16" i="150"/>
  <c r="O16" i="150"/>
  <c r="N16" i="150"/>
  <c r="M16" i="150"/>
  <c r="L16" i="150"/>
  <c r="K16" i="150"/>
  <c r="I16" i="150"/>
  <c r="H16" i="150"/>
  <c r="G16" i="150"/>
  <c r="F16" i="150"/>
  <c r="E16" i="150"/>
  <c r="D16" i="150"/>
  <c r="AK15" i="150"/>
  <c r="AJ15" i="150"/>
  <c r="AI15" i="150"/>
  <c r="AH15" i="150"/>
  <c r="AG15" i="150"/>
  <c r="AF15" i="150"/>
  <c r="AD15" i="150"/>
  <c r="AC15" i="150"/>
  <c r="AB15" i="150"/>
  <c r="AA15" i="150"/>
  <c r="Z15" i="150"/>
  <c r="Y15" i="150"/>
  <c r="W15" i="150"/>
  <c r="V15" i="150"/>
  <c r="U15" i="150"/>
  <c r="T15" i="150"/>
  <c r="S15" i="150"/>
  <c r="R15" i="150"/>
  <c r="P15" i="150"/>
  <c r="O15" i="150"/>
  <c r="N15" i="150"/>
  <c r="M15" i="150"/>
  <c r="L15" i="150"/>
  <c r="K15" i="150"/>
  <c r="I15" i="150"/>
  <c r="H15" i="150"/>
  <c r="G15" i="150"/>
  <c r="F15" i="150"/>
  <c r="E15" i="150"/>
  <c r="D15" i="150"/>
  <c r="AK14" i="150"/>
  <c r="AJ14" i="150"/>
  <c r="AI14" i="150"/>
  <c r="AH14" i="150"/>
  <c r="AG14" i="150"/>
  <c r="AF14" i="150"/>
  <c r="AD14" i="150"/>
  <c r="AC14" i="150"/>
  <c r="AB14" i="150"/>
  <c r="AA14" i="150"/>
  <c r="Z14" i="150"/>
  <c r="Y14" i="150"/>
  <c r="W14" i="150"/>
  <c r="V14" i="150"/>
  <c r="U14" i="150"/>
  <c r="T14" i="150"/>
  <c r="S14" i="150"/>
  <c r="R14" i="150"/>
  <c r="P14" i="150"/>
  <c r="O14" i="150"/>
  <c r="N14" i="150"/>
  <c r="M14" i="150"/>
  <c r="L14" i="150"/>
  <c r="K14" i="150"/>
  <c r="I14" i="150"/>
  <c r="H14" i="150"/>
  <c r="G14" i="150"/>
  <c r="F14" i="150"/>
  <c r="E14" i="150"/>
  <c r="D14" i="150"/>
  <c r="AS12" i="150"/>
  <c r="AR12" i="150"/>
  <c r="AQ12" i="150"/>
  <c r="AP12" i="150"/>
  <c r="AO12" i="150"/>
  <c r="AN12" i="150"/>
  <c r="AM12" i="150"/>
  <c r="AK12" i="150"/>
  <c r="AJ12" i="150"/>
  <c r="AI12" i="150"/>
  <c r="AH12" i="150"/>
  <c r="AG12" i="150"/>
  <c r="AF12" i="150"/>
  <c r="AD12" i="150"/>
  <c r="AC12" i="150"/>
  <c r="AB12" i="150"/>
  <c r="AA12" i="150"/>
  <c r="Z12" i="150"/>
  <c r="Y12" i="150"/>
  <c r="W12" i="150"/>
  <c r="V12" i="150"/>
  <c r="U12" i="150"/>
  <c r="T12" i="150"/>
  <c r="S12" i="150"/>
  <c r="R12" i="150"/>
  <c r="P12" i="150"/>
  <c r="O12" i="150"/>
  <c r="N12" i="150"/>
  <c r="M12" i="150"/>
  <c r="L12" i="150"/>
  <c r="K12" i="150"/>
  <c r="I12" i="150"/>
  <c r="H12" i="150"/>
  <c r="G12" i="150"/>
  <c r="F12" i="150"/>
  <c r="E12" i="150"/>
  <c r="D12" i="150"/>
  <c r="AS11" i="150"/>
  <c r="AR11" i="150"/>
  <c r="AQ11" i="150"/>
  <c r="AP11" i="150"/>
  <c r="AO11" i="150"/>
  <c r="AN11" i="150"/>
  <c r="AM11" i="150"/>
  <c r="AK11" i="150"/>
  <c r="AJ11" i="150"/>
  <c r="AI11" i="150"/>
  <c r="AH11" i="150"/>
  <c r="AG11" i="150"/>
  <c r="AF11" i="150"/>
  <c r="AD11" i="150"/>
  <c r="AC11" i="150"/>
  <c r="AB11" i="150"/>
  <c r="AA11" i="150"/>
  <c r="Z11" i="150"/>
  <c r="Y11" i="150"/>
  <c r="W11" i="150"/>
  <c r="V11" i="150"/>
  <c r="U11" i="150"/>
  <c r="T11" i="150"/>
  <c r="S11" i="150"/>
  <c r="R11" i="150"/>
  <c r="P11" i="150"/>
  <c r="O11" i="150"/>
  <c r="N11" i="150"/>
  <c r="M11" i="150"/>
  <c r="L11" i="150"/>
  <c r="K11" i="150"/>
  <c r="I11" i="150"/>
  <c r="H11" i="150"/>
  <c r="G11" i="150"/>
  <c r="F11" i="150"/>
  <c r="E11" i="150"/>
  <c r="D11" i="150"/>
  <c r="AS10" i="150"/>
  <c r="AR10" i="150"/>
  <c r="AQ10" i="150"/>
  <c r="AP10" i="150"/>
  <c r="AO10" i="150"/>
  <c r="AN10" i="150"/>
  <c r="AM10" i="150"/>
  <c r="AK10" i="150"/>
  <c r="AJ10" i="150"/>
  <c r="AI10" i="150"/>
  <c r="AH10" i="150"/>
  <c r="AG10" i="150"/>
  <c r="AF10" i="150"/>
  <c r="AD10" i="150"/>
  <c r="AC10" i="150"/>
  <c r="AB10" i="150"/>
  <c r="AA10" i="150"/>
  <c r="Z10" i="150"/>
  <c r="Y10" i="150"/>
  <c r="W10" i="150"/>
  <c r="V10" i="150"/>
  <c r="U10" i="150"/>
  <c r="T10" i="150"/>
  <c r="S10" i="150"/>
  <c r="R10" i="150"/>
  <c r="P10" i="150"/>
  <c r="O10" i="150"/>
  <c r="N10" i="150"/>
  <c r="M10" i="150"/>
  <c r="L10" i="150"/>
  <c r="K10" i="150"/>
  <c r="I10" i="150"/>
  <c r="H10" i="150"/>
  <c r="G10" i="150"/>
  <c r="F10" i="150"/>
  <c r="E10" i="150"/>
  <c r="D10" i="150"/>
  <c r="AS9" i="150"/>
  <c r="AR9" i="150"/>
  <c r="AQ9" i="150"/>
  <c r="AP9" i="150"/>
  <c r="AO9" i="150"/>
  <c r="AN9" i="150"/>
  <c r="AM9" i="150"/>
  <c r="AK9" i="150"/>
  <c r="AJ9" i="150"/>
  <c r="AI9" i="150"/>
  <c r="AH9" i="150"/>
  <c r="AG9" i="150"/>
  <c r="AF9" i="150"/>
  <c r="AD9" i="150"/>
  <c r="AC9" i="150"/>
  <c r="AB9" i="150"/>
  <c r="AA9" i="150"/>
  <c r="Z9" i="150"/>
  <c r="Y9" i="150"/>
  <c r="W9" i="150"/>
  <c r="V9" i="150"/>
  <c r="U9" i="150"/>
  <c r="T9" i="150"/>
  <c r="S9" i="150"/>
  <c r="R9" i="150"/>
  <c r="P9" i="150"/>
  <c r="O9" i="150"/>
  <c r="N9" i="150"/>
  <c r="M9" i="150"/>
  <c r="L9" i="150"/>
  <c r="K9" i="150"/>
  <c r="I9" i="150"/>
  <c r="H9" i="150"/>
  <c r="G9" i="150"/>
  <c r="F9" i="150"/>
  <c r="E9" i="150"/>
  <c r="D9" i="150"/>
  <c r="AS8" i="150"/>
  <c r="AR8" i="150"/>
  <c r="AQ8" i="150"/>
  <c r="AP8" i="150"/>
  <c r="AO8" i="150"/>
  <c r="AN8" i="150"/>
  <c r="AM8" i="150"/>
  <c r="AK8" i="150"/>
  <c r="AJ8" i="150"/>
  <c r="AI8" i="150"/>
  <c r="AH8" i="150"/>
  <c r="AG8" i="150"/>
  <c r="AF8" i="150"/>
  <c r="AD8" i="150"/>
  <c r="AC8" i="150"/>
  <c r="AB8" i="150"/>
  <c r="AA8" i="150"/>
  <c r="Z8" i="150"/>
  <c r="Y8" i="150"/>
  <c r="W8" i="150"/>
  <c r="V8" i="150"/>
  <c r="U8" i="150"/>
  <c r="T8" i="150"/>
  <c r="S8" i="150"/>
  <c r="R8" i="150"/>
  <c r="P8" i="150"/>
  <c r="O8" i="150"/>
  <c r="N8" i="150"/>
  <c r="M8" i="150"/>
  <c r="L8" i="150"/>
  <c r="K8" i="150"/>
  <c r="I8" i="150"/>
  <c r="H8" i="150"/>
  <c r="G8" i="150"/>
  <c r="F8" i="150"/>
  <c r="E8" i="150"/>
  <c r="D8" i="150"/>
  <c r="AS7" i="150"/>
  <c r="AR7" i="150"/>
  <c r="AQ7" i="150"/>
  <c r="AP7" i="150"/>
  <c r="AO7" i="150"/>
  <c r="AN7" i="150"/>
  <c r="AM7" i="150"/>
  <c r="AK7" i="150"/>
  <c r="AJ7" i="150"/>
  <c r="AI7" i="150"/>
  <c r="AH7" i="150"/>
  <c r="AG7" i="150"/>
  <c r="AF7" i="150"/>
  <c r="AD7" i="150"/>
  <c r="AC7" i="150"/>
  <c r="AB7" i="150"/>
  <c r="AA7" i="150"/>
  <c r="Z7" i="150"/>
  <c r="Y7" i="150"/>
  <c r="W7" i="150"/>
  <c r="V7" i="150"/>
  <c r="U7" i="150"/>
  <c r="T7" i="150"/>
  <c r="S7" i="150"/>
  <c r="R7" i="150"/>
  <c r="P7" i="150"/>
  <c r="O7" i="150"/>
  <c r="N7" i="150"/>
  <c r="M7" i="150"/>
  <c r="L7" i="150"/>
  <c r="K7" i="150"/>
  <c r="I7" i="150"/>
  <c r="H7" i="150"/>
  <c r="G7" i="150"/>
  <c r="F7" i="150"/>
  <c r="E7" i="150"/>
  <c r="D7" i="150"/>
  <c r="AP18" i="149"/>
  <c r="AO18" i="149"/>
  <c r="AN18" i="149"/>
  <c r="AM18" i="149"/>
  <c r="AL18" i="149"/>
  <c r="AK18" i="149"/>
  <c r="AJ18" i="149"/>
  <c r="AH18" i="149"/>
  <c r="AG18" i="149"/>
  <c r="AF18" i="149"/>
  <c r="AE18" i="149"/>
  <c r="AD18" i="149"/>
  <c r="AC18" i="149"/>
  <c r="AB18" i="149"/>
  <c r="Z18" i="149"/>
  <c r="Y18" i="149"/>
  <c r="X18" i="149"/>
  <c r="W18" i="149"/>
  <c r="V18" i="149"/>
  <c r="U18" i="149"/>
  <c r="T18" i="149"/>
  <c r="R18" i="149"/>
  <c r="Q18" i="149"/>
  <c r="P18" i="149"/>
  <c r="O18" i="149"/>
  <c r="N18" i="149"/>
  <c r="M18" i="149"/>
  <c r="L18" i="149"/>
  <c r="J18" i="149"/>
  <c r="I18" i="149"/>
  <c r="H18" i="149"/>
  <c r="G18" i="149"/>
  <c r="F18" i="149"/>
  <c r="E18" i="149"/>
  <c r="D18" i="149"/>
  <c r="AP17" i="149"/>
  <c r="AO17" i="149"/>
  <c r="AN17" i="149"/>
  <c r="AM17" i="149"/>
  <c r="AL17" i="149"/>
  <c r="AK17" i="149"/>
  <c r="AJ17" i="149"/>
  <c r="AH17" i="149"/>
  <c r="AG17" i="149"/>
  <c r="AF17" i="149"/>
  <c r="AE17" i="149"/>
  <c r="AD17" i="149"/>
  <c r="AC17" i="149"/>
  <c r="AB17" i="149"/>
  <c r="Z17" i="149"/>
  <c r="Y17" i="149"/>
  <c r="X17" i="149"/>
  <c r="W17" i="149"/>
  <c r="V17" i="149"/>
  <c r="U17" i="149"/>
  <c r="T17" i="149"/>
  <c r="R17" i="149"/>
  <c r="Q17" i="149"/>
  <c r="P17" i="149"/>
  <c r="O17" i="149"/>
  <c r="N17" i="149"/>
  <c r="M17" i="149"/>
  <c r="L17" i="149"/>
  <c r="J17" i="149"/>
  <c r="I17" i="149"/>
  <c r="H17" i="149"/>
  <c r="G17" i="149"/>
  <c r="F17" i="149"/>
  <c r="E17" i="149"/>
  <c r="D17" i="149"/>
  <c r="AP16" i="149"/>
  <c r="AO16" i="149"/>
  <c r="AN16" i="149"/>
  <c r="AM16" i="149"/>
  <c r="AL16" i="149"/>
  <c r="AK16" i="149"/>
  <c r="AJ16" i="149"/>
  <c r="AH16" i="149"/>
  <c r="AG16" i="149"/>
  <c r="AF16" i="149"/>
  <c r="AE16" i="149"/>
  <c r="AD16" i="149"/>
  <c r="AC16" i="149"/>
  <c r="AB16" i="149"/>
  <c r="Z16" i="149"/>
  <c r="Y16" i="149"/>
  <c r="X16" i="149"/>
  <c r="W16" i="149"/>
  <c r="V16" i="149"/>
  <c r="U16" i="149"/>
  <c r="T16" i="149"/>
  <c r="R16" i="149"/>
  <c r="Q16" i="149"/>
  <c r="P16" i="149"/>
  <c r="O16" i="149"/>
  <c r="N16" i="149"/>
  <c r="M16" i="149"/>
  <c r="L16" i="149"/>
  <c r="J16" i="149"/>
  <c r="I16" i="149"/>
  <c r="H16" i="149"/>
  <c r="G16" i="149"/>
  <c r="F16" i="149"/>
  <c r="E16" i="149"/>
  <c r="D16" i="149"/>
  <c r="AP15" i="149"/>
  <c r="AO15" i="149"/>
  <c r="AN15" i="149"/>
  <c r="AM15" i="149"/>
  <c r="AL15" i="149"/>
  <c r="AK15" i="149"/>
  <c r="AJ15" i="149"/>
  <c r="AH15" i="149"/>
  <c r="AG15" i="149"/>
  <c r="AF15" i="149"/>
  <c r="AE15" i="149"/>
  <c r="AD15" i="149"/>
  <c r="AC15" i="149"/>
  <c r="AB15" i="149"/>
  <c r="Z15" i="149"/>
  <c r="Y15" i="149"/>
  <c r="X15" i="149"/>
  <c r="W15" i="149"/>
  <c r="V15" i="149"/>
  <c r="U15" i="149"/>
  <c r="T15" i="149"/>
  <c r="R15" i="149"/>
  <c r="Q15" i="149"/>
  <c r="P15" i="149"/>
  <c r="O15" i="149"/>
  <c r="N15" i="149"/>
  <c r="M15" i="149"/>
  <c r="L15" i="149"/>
  <c r="J15" i="149"/>
  <c r="I15" i="149"/>
  <c r="H15" i="149"/>
  <c r="G15" i="149"/>
  <c r="F15" i="149"/>
  <c r="E15" i="149"/>
  <c r="D15" i="149"/>
  <c r="AP14" i="149"/>
  <c r="AO14" i="149"/>
  <c r="AN14" i="149"/>
  <c r="AM14" i="149"/>
  <c r="AL14" i="149"/>
  <c r="AK14" i="149"/>
  <c r="AJ14" i="149"/>
  <c r="AH14" i="149"/>
  <c r="AG14" i="149"/>
  <c r="AF14" i="149"/>
  <c r="AE14" i="149"/>
  <c r="AD14" i="149"/>
  <c r="AC14" i="149"/>
  <c r="AB14" i="149"/>
  <c r="Z14" i="149"/>
  <c r="Y14" i="149"/>
  <c r="X14" i="149"/>
  <c r="W14" i="149"/>
  <c r="V14" i="149"/>
  <c r="U14" i="149"/>
  <c r="T14" i="149"/>
  <c r="R14" i="149"/>
  <c r="Q14" i="149"/>
  <c r="P14" i="149"/>
  <c r="O14" i="149"/>
  <c r="N14" i="149"/>
  <c r="M14" i="149"/>
  <c r="L14" i="149"/>
  <c r="J14" i="149"/>
  <c r="I14" i="149"/>
  <c r="H14" i="149"/>
  <c r="G14" i="149"/>
  <c r="F14" i="149"/>
  <c r="E14" i="149"/>
  <c r="D14" i="149"/>
  <c r="AX12" i="149"/>
  <c r="AW12" i="149"/>
  <c r="AV12" i="149"/>
  <c r="AU12" i="149"/>
  <c r="AT12" i="149"/>
  <c r="AS12" i="149"/>
  <c r="AR12" i="149"/>
  <c r="AP12" i="149"/>
  <c r="AO12" i="149"/>
  <c r="AN12" i="149"/>
  <c r="AM12" i="149"/>
  <c r="AL12" i="149"/>
  <c r="AK12" i="149"/>
  <c r="AJ12" i="149"/>
  <c r="AH12" i="149"/>
  <c r="AG12" i="149"/>
  <c r="AF12" i="149"/>
  <c r="AE12" i="149"/>
  <c r="AD12" i="149"/>
  <c r="AC12" i="149"/>
  <c r="AB12" i="149"/>
  <c r="Z12" i="149"/>
  <c r="Y12" i="149"/>
  <c r="X12" i="149"/>
  <c r="W12" i="149"/>
  <c r="V12" i="149"/>
  <c r="U12" i="149"/>
  <c r="T12" i="149"/>
  <c r="R12" i="149"/>
  <c r="Q12" i="149"/>
  <c r="P12" i="149"/>
  <c r="O12" i="149"/>
  <c r="N12" i="149"/>
  <c r="M12" i="149"/>
  <c r="L12" i="149"/>
  <c r="J12" i="149"/>
  <c r="I12" i="149"/>
  <c r="H12" i="149"/>
  <c r="G12" i="149"/>
  <c r="F12" i="149"/>
  <c r="E12" i="149"/>
  <c r="D12" i="149"/>
  <c r="AX11" i="149"/>
  <c r="AW11" i="149"/>
  <c r="AV11" i="149"/>
  <c r="AU11" i="149"/>
  <c r="AT11" i="149"/>
  <c r="AS11" i="149"/>
  <c r="AR11" i="149"/>
  <c r="AP11" i="149"/>
  <c r="AO11" i="149"/>
  <c r="AN11" i="149"/>
  <c r="AM11" i="149"/>
  <c r="AL11" i="149"/>
  <c r="AK11" i="149"/>
  <c r="AJ11" i="149"/>
  <c r="AH11" i="149"/>
  <c r="AG11" i="149"/>
  <c r="AF11" i="149"/>
  <c r="AE11" i="149"/>
  <c r="AD11" i="149"/>
  <c r="AC11" i="149"/>
  <c r="AB11" i="149"/>
  <c r="Z11" i="149"/>
  <c r="Y11" i="149"/>
  <c r="X11" i="149"/>
  <c r="W11" i="149"/>
  <c r="V11" i="149"/>
  <c r="U11" i="149"/>
  <c r="T11" i="149"/>
  <c r="R11" i="149"/>
  <c r="Q11" i="149"/>
  <c r="P11" i="149"/>
  <c r="O11" i="149"/>
  <c r="N11" i="149"/>
  <c r="M11" i="149"/>
  <c r="L11" i="149"/>
  <c r="J11" i="149"/>
  <c r="I11" i="149"/>
  <c r="H11" i="149"/>
  <c r="G11" i="149"/>
  <c r="F11" i="149"/>
  <c r="E11" i="149"/>
  <c r="D11" i="149"/>
  <c r="AX10" i="149"/>
  <c r="AW10" i="149"/>
  <c r="AV10" i="149"/>
  <c r="AU10" i="149"/>
  <c r="AT10" i="149"/>
  <c r="AS10" i="149"/>
  <c r="AR10" i="149"/>
  <c r="AP10" i="149"/>
  <c r="AO10" i="149"/>
  <c r="AN10" i="149"/>
  <c r="AM10" i="149"/>
  <c r="AL10" i="149"/>
  <c r="AK10" i="149"/>
  <c r="AJ10" i="149"/>
  <c r="AH10" i="149"/>
  <c r="AG10" i="149"/>
  <c r="AF10" i="149"/>
  <c r="AE10" i="149"/>
  <c r="AD10" i="149"/>
  <c r="AC10" i="149"/>
  <c r="AB10" i="149"/>
  <c r="Z10" i="149"/>
  <c r="Y10" i="149"/>
  <c r="X10" i="149"/>
  <c r="W10" i="149"/>
  <c r="V10" i="149"/>
  <c r="U10" i="149"/>
  <c r="T10" i="149"/>
  <c r="R10" i="149"/>
  <c r="Q10" i="149"/>
  <c r="P10" i="149"/>
  <c r="O10" i="149"/>
  <c r="N10" i="149"/>
  <c r="M10" i="149"/>
  <c r="L10" i="149"/>
  <c r="J10" i="149"/>
  <c r="I10" i="149"/>
  <c r="H10" i="149"/>
  <c r="G10" i="149"/>
  <c r="F10" i="149"/>
  <c r="E10" i="149"/>
  <c r="D10" i="149"/>
  <c r="AX9" i="149"/>
  <c r="AW9" i="149"/>
  <c r="AV9" i="149"/>
  <c r="AU9" i="149"/>
  <c r="AT9" i="149"/>
  <c r="AS9" i="149"/>
  <c r="AR9" i="149"/>
  <c r="AP9" i="149"/>
  <c r="AO9" i="149"/>
  <c r="AN9" i="149"/>
  <c r="AM9" i="149"/>
  <c r="AL9" i="149"/>
  <c r="AK9" i="149"/>
  <c r="AJ9" i="149"/>
  <c r="AH9" i="149"/>
  <c r="AG9" i="149"/>
  <c r="AF9" i="149"/>
  <c r="AE9" i="149"/>
  <c r="AD9" i="149"/>
  <c r="AC9" i="149"/>
  <c r="AB9" i="149"/>
  <c r="Z9" i="149"/>
  <c r="Y9" i="149"/>
  <c r="X9" i="149"/>
  <c r="W9" i="149"/>
  <c r="V9" i="149"/>
  <c r="U9" i="149"/>
  <c r="T9" i="149"/>
  <c r="R9" i="149"/>
  <c r="Q9" i="149"/>
  <c r="P9" i="149"/>
  <c r="O9" i="149"/>
  <c r="N9" i="149"/>
  <c r="M9" i="149"/>
  <c r="L9" i="149"/>
  <c r="J9" i="149"/>
  <c r="I9" i="149"/>
  <c r="H9" i="149"/>
  <c r="G9" i="149"/>
  <c r="F9" i="149"/>
  <c r="E9" i="149"/>
  <c r="D9" i="149"/>
  <c r="AX8" i="149"/>
  <c r="AW8" i="149"/>
  <c r="AV8" i="149"/>
  <c r="AU8" i="149"/>
  <c r="AT8" i="149"/>
  <c r="AS8" i="149"/>
  <c r="AR8" i="149"/>
  <c r="AP8" i="149"/>
  <c r="AO8" i="149"/>
  <c r="AN8" i="149"/>
  <c r="AM8" i="149"/>
  <c r="AL8" i="149"/>
  <c r="AK8" i="149"/>
  <c r="AJ8" i="149"/>
  <c r="AH8" i="149"/>
  <c r="AG8" i="149"/>
  <c r="AF8" i="149"/>
  <c r="AE8" i="149"/>
  <c r="AD8" i="149"/>
  <c r="AC8" i="149"/>
  <c r="AB8" i="149"/>
  <c r="Z8" i="149"/>
  <c r="Y8" i="149"/>
  <c r="X8" i="149"/>
  <c r="W8" i="149"/>
  <c r="V8" i="149"/>
  <c r="U8" i="149"/>
  <c r="T8" i="149"/>
  <c r="R8" i="149"/>
  <c r="Q8" i="149"/>
  <c r="P8" i="149"/>
  <c r="O8" i="149"/>
  <c r="N8" i="149"/>
  <c r="M8" i="149"/>
  <c r="L8" i="149"/>
  <c r="J8" i="149"/>
  <c r="I8" i="149"/>
  <c r="H8" i="149"/>
  <c r="G8" i="149"/>
  <c r="F8" i="149"/>
  <c r="E8" i="149"/>
  <c r="D8" i="149"/>
  <c r="AX7" i="149"/>
  <c r="AX19" i="149" s="1"/>
  <c r="AW7" i="149"/>
  <c r="AW19" i="149" s="1"/>
  <c r="AV7" i="149"/>
  <c r="AU7" i="149"/>
  <c r="AT7" i="149"/>
  <c r="AS7" i="149"/>
  <c r="AS19" i="149" s="1"/>
  <c r="AR7" i="149"/>
  <c r="AP7" i="149"/>
  <c r="AO7" i="149"/>
  <c r="AN7" i="149"/>
  <c r="AM7" i="149"/>
  <c r="AM19" i="149" s="1"/>
  <c r="AL7" i="149"/>
  <c r="AK7" i="149"/>
  <c r="AJ7" i="149"/>
  <c r="AH7" i="149"/>
  <c r="AG7" i="149"/>
  <c r="AF7" i="149"/>
  <c r="AE7" i="149"/>
  <c r="AD7" i="149"/>
  <c r="AC7" i="149"/>
  <c r="AB7" i="149"/>
  <c r="Z7" i="149"/>
  <c r="Y7" i="149"/>
  <c r="X7" i="149"/>
  <c r="W7" i="149"/>
  <c r="V7" i="149"/>
  <c r="U7" i="149"/>
  <c r="T7" i="149"/>
  <c r="R7" i="149"/>
  <c r="Q7" i="149"/>
  <c r="P7" i="149"/>
  <c r="O7" i="149"/>
  <c r="N7" i="149"/>
  <c r="M7" i="149"/>
  <c r="L7" i="149"/>
  <c r="J7" i="149"/>
  <c r="I7" i="149"/>
  <c r="H7" i="149"/>
  <c r="G7" i="149"/>
  <c r="F7" i="149"/>
  <c r="E7" i="149"/>
  <c r="D7" i="149"/>
  <c r="AM18" i="148"/>
  <c r="AL18" i="148"/>
  <c r="AK18" i="148"/>
  <c r="AJ18" i="148"/>
  <c r="AI18" i="148"/>
  <c r="AH18" i="148"/>
  <c r="AF18" i="148"/>
  <c r="AE18" i="148"/>
  <c r="AC18" i="148"/>
  <c r="AB18" i="148"/>
  <c r="AA18" i="148"/>
  <c r="Z18" i="148"/>
  <c r="X18" i="148"/>
  <c r="V18" i="148"/>
  <c r="U18" i="148"/>
  <c r="T18" i="148"/>
  <c r="S18" i="148"/>
  <c r="R18" i="148"/>
  <c r="P18" i="148"/>
  <c r="O18" i="148"/>
  <c r="N18" i="148"/>
  <c r="M18" i="148"/>
  <c r="L18" i="148"/>
  <c r="K18" i="148"/>
  <c r="I18" i="148"/>
  <c r="H18" i="148"/>
  <c r="G18" i="148"/>
  <c r="F18" i="148"/>
  <c r="E18" i="148"/>
  <c r="D18" i="148"/>
  <c r="AM17" i="148"/>
  <c r="AL17" i="148"/>
  <c r="AK17" i="148"/>
  <c r="AJ17" i="148"/>
  <c r="AI17" i="148"/>
  <c r="AH17" i="148"/>
  <c r="AF17" i="148"/>
  <c r="AE17" i="148"/>
  <c r="AC17" i="148"/>
  <c r="AB17" i="148"/>
  <c r="AA17" i="148"/>
  <c r="Z17" i="148"/>
  <c r="X17" i="148"/>
  <c r="V17" i="148"/>
  <c r="U17" i="148"/>
  <c r="T17" i="148"/>
  <c r="S17" i="148"/>
  <c r="R17" i="148"/>
  <c r="P17" i="148"/>
  <c r="O17" i="148"/>
  <c r="N17" i="148"/>
  <c r="M17" i="148"/>
  <c r="L17" i="148"/>
  <c r="K17" i="148"/>
  <c r="I17" i="148"/>
  <c r="H17" i="148"/>
  <c r="G17" i="148"/>
  <c r="F17" i="148"/>
  <c r="E17" i="148"/>
  <c r="D17" i="148"/>
  <c r="AM16" i="148"/>
  <c r="AL16" i="148"/>
  <c r="AK16" i="148"/>
  <c r="AJ16" i="148"/>
  <c r="AI16" i="148"/>
  <c r="AH16" i="148"/>
  <c r="AF16" i="148"/>
  <c r="AE16" i="148"/>
  <c r="AC16" i="148"/>
  <c r="AB16" i="148"/>
  <c r="AA16" i="148"/>
  <c r="Z16" i="148"/>
  <c r="X16" i="148"/>
  <c r="V16" i="148"/>
  <c r="U16" i="148"/>
  <c r="T16" i="148"/>
  <c r="S16" i="148"/>
  <c r="R16" i="148"/>
  <c r="P16" i="148"/>
  <c r="O16" i="148"/>
  <c r="N16" i="148"/>
  <c r="M16" i="148"/>
  <c r="L16" i="148"/>
  <c r="K16" i="148"/>
  <c r="I16" i="148"/>
  <c r="H16" i="148"/>
  <c r="G16" i="148"/>
  <c r="F16" i="148"/>
  <c r="E16" i="148"/>
  <c r="D16" i="148"/>
  <c r="AM15" i="148"/>
  <c r="AL15" i="148"/>
  <c r="AK15" i="148"/>
  <c r="AJ15" i="148"/>
  <c r="AI15" i="148"/>
  <c r="AH15" i="148"/>
  <c r="AF15" i="148"/>
  <c r="AE15" i="148"/>
  <c r="AC15" i="148"/>
  <c r="AB15" i="148"/>
  <c r="AA15" i="148"/>
  <c r="Z15" i="148"/>
  <c r="X15" i="148"/>
  <c r="V15" i="148"/>
  <c r="U15" i="148"/>
  <c r="T15" i="148"/>
  <c r="S15" i="148"/>
  <c r="R15" i="148"/>
  <c r="P15" i="148"/>
  <c r="O15" i="148"/>
  <c r="N15" i="148"/>
  <c r="M15" i="148"/>
  <c r="L15" i="148"/>
  <c r="K15" i="148"/>
  <c r="I15" i="148"/>
  <c r="H15" i="148"/>
  <c r="G15" i="148"/>
  <c r="F15" i="148"/>
  <c r="E15" i="148"/>
  <c r="D15" i="148"/>
  <c r="AM14" i="148"/>
  <c r="AL14" i="148"/>
  <c r="AK14" i="148"/>
  <c r="AJ14" i="148"/>
  <c r="AI14" i="148"/>
  <c r="AH14" i="148"/>
  <c r="AF14" i="148"/>
  <c r="AE14" i="148"/>
  <c r="AC14" i="148"/>
  <c r="AB14" i="148"/>
  <c r="AA14" i="148"/>
  <c r="Z14" i="148"/>
  <c r="X14" i="148"/>
  <c r="V14" i="148"/>
  <c r="U14" i="148"/>
  <c r="T14" i="148"/>
  <c r="S14" i="148"/>
  <c r="R14" i="148"/>
  <c r="P14" i="148"/>
  <c r="O14" i="148"/>
  <c r="N14" i="148"/>
  <c r="M14" i="148"/>
  <c r="L14" i="148"/>
  <c r="K14" i="148"/>
  <c r="I14" i="148"/>
  <c r="H14" i="148"/>
  <c r="G14" i="148"/>
  <c r="F14" i="148"/>
  <c r="E14" i="148"/>
  <c r="D14" i="148"/>
  <c r="AT12" i="148"/>
  <c r="AS12" i="148"/>
  <c r="AR12" i="148"/>
  <c r="AQ12" i="148"/>
  <c r="AP12" i="148"/>
  <c r="AO12" i="148"/>
  <c r="AM12" i="148"/>
  <c r="AL12" i="148"/>
  <c r="AK12" i="148"/>
  <c r="AJ12" i="148"/>
  <c r="AI12" i="148"/>
  <c r="AH12" i="148"/>
  <c r="AF12" i="148"/>
  <c r="AE12" i="148"/>
  <c r="AC12" i="148"/>
  <c r="AB12" i="148"/>
  <c r="AA12" i="148"/>
  <c r="Z12" i="148"/>
  <c r="X12" i="148"/>
  <c r="V12" i="148"/>
  <c r="U12" i="148"/>
  <c r="T12" i="148"/>
  <c r="S12" i="148"/>
  <c r="R12" i="148"/>
  <c r="P12" i="148"/>
  <c r="O12" i="148"/>
  <c r="N12" i="148"/>
  <c r="M12" i="148"/>
  <c r="L12" i="148"/>
  <c r="K12" i="148"/>
  <c r="I12" i="148"/>
  <c r="H12" i="148"/>
  <c r="G12" i="148"/>
  <c r="F12" i="148"/>
  <c r="E12" i="148"/>
  <c r="D12" i="148"/>
  <c r="AT11" i="148"/>
  <c r="AS11" i="148"/>
  <c r="AR11" i="148"/>
  <c r="AQ11" i="148"/>
  <c r="AP11" i="148"/>
  <c r="AO11" i="148"/>
  <c r="AM11" i="148"/>
  <c r="AL11" i="148"/>
  <c r="AK11" i="148"/>
  <c r="AJ11" i="148"/>
  <c r="AI11" i="148"/>
  <c r="AH11" i="148"/>
  <c r="AF11" i="148"/>
  <c r="AE11" i="148"/>
  <c r="AC11" i="148"/>
  <c r="AB11" i="148"/>
  <c r="AA11" i="148"/>
  <c r="Z11" i="148"/>
  <c r="X11" i="148"/>
  <c r="V11" i="148"/>
  <c r="U11" i="148"/>
  <c r="T11" i="148"/>
  <c r="S11" i="148"/>
  <c r="R11" i="148"/>
  <c r="P11" i="148"/>
  <c r="O11" i="148"/>
  <c r="N11" i="148"/>
  <c r="M11" i="148"/>
  <c r="L11" i="148"/>
  <c r="K11" i="148"/>
  <c r="I11" i="148"/>
  <c r="H11" i="148"/>
  <c r="G11" i="148"/>
  <c r="F11" i="148"/>
  <c r="E11" i="148"/>
  <c r="D11" i="148"/>
  <c r="AT10" i="148"/>
  <c r="AS10" i="148"/>
  <c r="AR10" i="148"/>
  <c r="AQ10" i="148"/>
  <c r="AP10" i="148"/>
  <c r="AO10" i="148"/>
  <c r="AM10" i="148"/>
  <c r="AL10" i="148"/>
  <c r="AK10" i="148"/>
  <c r="AJ10" i="148"/>
  <c r="AI10" i="148"/>
  <c r="AH10" i="148"/>
  <c r="AF10" i="148"/>
  <c r="AE10" i="148"/>
  <c r="AC10" i="148"/>
  <c r="AB10" i="148"/>
  <c r="AA10" i="148"/>
  <c r="Z10" i="148"/>
  <c r="X10" i="148"/>
  <c r="V10" i="148"/>
  <c r="U10" i="148"/>
  <c r="T10" i="148"/>
  <c r="S10" i="148"/>
  <c r="R10" i="148"/>
  <c r="P10" i="148"/>
  <c r="O10" i="148"/>
  <c r="N10" i="148"/>
  <c r="M10" i="148"/>
  <c r="L10" i="148"/>
  <c r="K10" i="148"/>
  <c r="I10" i="148"/>
  <c r="H10" i="148"/>
  <c r="G10" i="148"/>
  <c r="F10" i="148"/>
  <c r="E10" i="148"/>
  <c r="D10" i="148"/>
  <c r="AT9" i="148"/>
  <c r="AS9" i="148"/>
  <c r="AR9" i="148"/>
  <c r="AQ9" i="148"/>
  <c r="AP9" i="148"/>
  <c r="AO9" i="148"/>
  <c r="AM9" i="148"/>
  <c r="AL9" i="148"/>
  <c r="AK9" i="148"/>
  <c r="AJ9" i="148"/>
  <c r="AI9" i="148"/>
  <c r="AH9" i="148"/>
  <c r="AF9" i="148"/>
  <c r="AE9" i="148"/>
  <c r="AC9" i="148"/>
  <c r="AB9" i="148"/>
  <c r="AA9" i="148"/>
  <c r="Z9" i="148"/>
  <c r="X9" i="148"/>
  <c r="V9" i="148"/>
  <c r="U9" i="148"/>
  <c r="T9" i="148"/>
  <c r="S9" i="148"/>
  <c r="R9" i="148"/>
  <c r="P9" i="148"/>
  <c r="O9" i="148"/>
  <c r="N9" i="148"/>
  <c r="M9" i="148"/>
  <c r="L9" i="148"/>
  <c r="K9" i="148"/>
  <c r="I9" i="148"/>
  <c r="H9" i="148"/>
  <c r="G9" i="148"/>
  <c r="F9" i="148"/>
  <c r="E9" i="148"/>
  <c r="D9" i="148"/>
  <c r="AT8" i="148"/>
  <c r="AS8" i="148"/>
  <c r="AR8" i="148"/>
  <c r="AQ8" i="148"/>
  <c r="AP8" i="148"/>
  <c r="AO8" i="148"/>
  <c r="AM8" i="148"/>
  <c r="AL8" i="148"/>
  <c r="AK8" i="148"/>
  <c r="AJ8" i="148"/>
  <c r="AI8" i="148"/>
  <c r="AH8" i="148"/>
  <c r="AF8" i="148"/>
  <c r="AE8" i="148"/>
  <c r="AC8" i="148"/>
  <c r="AB8" i="148"/>
  <c r="AA8" i="148"/>
  <c r="Z8" i="148"/>
  <c r="X8" i="148"/>
  <c r="V8" i="148"/>
  <c r="U8" i="148"/>
  <c r="T8" i="148"/>
  <c r="S8" i="148"/>
  <c r="R8" i="148"/>
  <c r="P8" i="148"/>
  <c r="O8" i="148"/>
  <c r="N8" i="148"/>
  <c r="M8" i="148"/>
  <c r="L8" i="148"/>
  <c r="K8" i="148"/>
  <c r="I8" i="148"/>
  <c r="H8" i="148"/>
  <c r="G8" i="148"/>
  <c r="F8" i="148"/>
  <c r="E8" i="148"/>
  <c r="D8" i="148"/>
  <c r="AT7" i="148"/>
  <c r="AS7" i="148"/>
  <c r="AR7" i="148"/>
  <c r="AQ7" i="148"/>
  <c r="AP7" i="148"/>
  <c r="AO7" i="148"/>
  <c r="AM7" i="148"/>
  <c r="AL7" i="148"/>
  <c r="AK7" i="148"/>
  <c r="AJ7" i="148"/>
  <c r="AI7" i="148"/>
  <c r="AH7" i="148"/>
  <c r="AF7" i="148"/>
  <c r="AE7" i="148"/>
  <c r="AC7" i="148"/>
  <c r="AB7" i="148"/>
  <c r="AA7" i="148"/>
  <c r="Z7" i="148"/>
  <c r="X7" i="148"/>
  <c r="V7" i="148"/>
  <c r="U7" i="148"/>
  <c r="T7" i="148"/>
  <c r="S7" i="148"/>
  <c r="R7" i="148"/>
  <c r="P7" i="148"/>
  <c r="O7" i="148"/>
  <c r="N7" i="148"/>
  <c r="M7" i="148"/>
  <c r="L7" i="148"/>
  <c r="K7" i="148"/>
  <c r="I7" i="148"/>
  <c r="H7" i="148"/>
  <c r="G7" i="148"/>
  <c r="F7" i="148"/>
  <c r="E7" i="148"/>
  <c r="D7" i="148"/>
  <c r="BC9" i="149" l="1"/>
  <c r="AO19" i="149"/>
  <c r="O19" i="149"/>
  <c r="BC11" i="149"/>
  <c r="AL19" i="149"/>
  <c r="O19" i="151"/>
  <c r="AC19" i="151"/>
  <c r="AP19" i="151"/>
  <c r="AL23" i="151"/>
  <c r="M19" i="151"/>
  <c r="AA19" i="151"/>
  <c r="AM19" i="151"/>
  <c r="N19" i="151"/>
  <c r="AY9" i="151"/>
  <c r="E19" i="151"/>
  <c r="F19" i="151"/>
  <c r="S19" i="151"/>
  <c r="AF19" i="151"/>
  <c r="AI19" i="151"/>
  <c r="AU19" i="151"/>
  <c r="H23" i="151"/>
  <c r="AZ9" i="151"/>
  <c r="AZ8" i="151"/>
  <c r="G19" i="151"/>
  <c r="T19" i="151"/>
  <c r="AH19" i="151"/>
  <c r="AT19" i="151"/>
  <c r="V19" i="151"/>
  <c r="AJ19" i="151"/>
  <c r="AZ12" i="151"/>
  <c r="AZ11" i="151"/>
  <c r="AR19" i="151"/>
  <c r="U19" i="151"/>
  <c r="I19" i="151"/>
  <c r="AK19" i="151"/>
  <c r="AZ13" i="151"/>
  <c r="AQ19" i="151"/>
  <c r="AY12" i="151"/>
  <c r="K19" i="151"/>
  <c r="X19" i="151"/>
  <c r="AZ7" i="151"/>
  <c r="P19" i="151"/>
  <c r="Q19" i="151"/>
  <c r="AY13" i="151"/>
  <c r="L19" i="151"/>
  <c r="AE23" i="151"/>
  <c r="AX12" i="150"/>
  <c r="AB19" i="150"/>
  <c r="AN19" i="150"/>
  <c r="AW7" i="150"/>
  <c r="V23" i="150"/>
  <c r="AX11" i="150"/>
  <c r="I19" i="150"/>
  <c r="W19" i="150"/>
  <c r="M19" i="150"/>
  <c r="E19" i="150"/>
  <c r="AF19" i="150"/>
  <c r="L19" i="150"/>
  <c r="N19" i="150"/>
  <c r="Z19" i="150"/>
  <c r="AK19" i="150"/>
  <c r="K19" i="150"/>
  <c r="AA19" i="150"/>
  <c r="F19" i="150"/>
  <c r="R19" i="150"/>
  <c r="AP19" i="150"/>
  <c r="G19" i="150"/>
  <c r="S19" i="150"/>
  <c r="AD19" i="150"/>
  <c r="U19" i="150"/>
  <c r="AG19" i="150"/>
  <c r="AS19" i="150"/>
  <c r="H23" i="150"/>
  <c r="AX9" i="150"/>
  <c r="AR19" i="150"/>
  <c r="AX8" i="150"/>
  <c r="AW13" i="150"/>
  <c r="P19" i="150"/>
  <c r="T19" i="150"/>
  <c r="AH19" i="150"/>
  <c r="AW12" i="150"/>
  <c r="AI19" i="150"/>
  <c r="AX13" i="150"/>
  <c r="O19" i="148"/>
  <c r="AY10" i="148"/>
  <c r="AB19" i="148"/>
  <c r="S19" i="148"/>
  <c r="AF19" i="148"/>
  <c r="AI19" i="148"/>
  <c r="AJ19" i="148"/>
  <c r="R19" i="148"/>
  <c r="T19" i="148"/>
  <c r="AY11" i="148"/>
  <c r="AR19" i="148"/>
  <c r="AH19" i="148"/>
  <c r="V19" i="148"/>
  <c r="AY13" i="148"/>
  <c r="AM19" i="148"/>
  <c r="AK19" i="148"/>
  <c r="X19" i="148"/>
  <c r="AY9" i="148"/>
  <c r="AA19" i="148"/>
  <c r="AT19" i="148"/>
  <c r="Z19" i="148"/>
  <c r="AE23" i="148"/>
  <c r="AC19" i="148"/>
  <c r="AP19" i="148"/>
  <c r="AX7" i="148"/>
  <c r="P19" i="148"/>
  <c r="AY7" i="148"/>
  <c r="L19" i="148"/>
  <c r="E19" i="148"/>
  <c r="F19" i="148"/>
  <c r="I19" i="148"/>
  <c r="H19" i="148"/>
  <c r="M19" i="148"/>
  <c r="AQ19" i="148"/>
  <c r="L19" i="149"/>
  <c r="BB8" i="149"/>
  <c r="M19" i="149"/>
  <c r="P23" i="149"/>
  <c r="BC12" i="149"/>
  <c r="Q19" i="149"/>
  <c r="P19" i="149"/>
  <c r="Y19" i="149"/>
  <c r="AP19" i="149"/>
  <c r="AB19" i="149"/>
  <c r="BC7" i="149"/>
  <c r="AG19" i="149"/>
  <c r="BC8" i="149"/>
  <c r="AK19" i="149"/>
  <c r="AJ19" i="149"/>
  <c r="J19" i="149"/>
  <c r="I19" i="149"/>
  <c r="H19" i="149"/>
  <c r="AC19" i="149"/>
  <c r="BC13" i="149"/>
  <c r="R19" i="149"/>
  <c r="Z19" i="149"/>
  <c r="BB13" i="149"/>
  <c r="X19" i="149"/>
  <c r="BC10" i="149"/>
  <c r="T19" i="149"/>
  <c r="X23" i="149"/>
  <c r="E19" i="149"/>
  <c r="D19" i="149"/>
  <c r="U19" i="149"/>
  <c r="AN19" i="149"/>
  <c r="AR23" i="149"/>
  <c r="AV19" i="149"/>
  <c r="AO23" i="151"/>
  <c r="AS19" i="151"/>
  <c r="AL19" i="151"/>
  <c r="Z23" i="151"/>
  <c r="AE19" i="151"/>
  <c r="W23" i="151"/>
  <c r="W19" i="151"/>
  <c r="D23" i="151"/>
  <c r="AZ10" i="151"/>
  <c r="H19" i="151"/>
  <c r="AO19" i="150"/>
  <c r="AM23" i="150"/>
  <c r="AQ19" i="150"/>
  <c r="AJ19" i="150"/>
  <c r="AJ23" i="150"/>
  <c r="Y23" i="150"/>
  <c r="AC19" i="150"/>
  <c r="AC23" i="150"/>
  <c r="V19" i="150"/>
  <c r="K23" i="150"/>
  <c r="O19" i="150"/>
  <c r="O23" i="150"/>
  <c r="AX10" i="150"/>
  <c r="H19" i="150"/>
  <c r="AS19" i="148"/>
  <c r="AO23" i="148"/>
  <c r="AL19" i="148"/>
  <c r="AL23" i="148"/>
  <c r="AE19" i="148"/>
  <c r="U19" i="148"/>
  <c r="N19" i="148"/>
  <c r="O23" i="148"/>
  <c r="K23" i="148"/>
  <c r="G19" i="148"/>
  <c r="AU19" i="149"/>
  <c r="AT19" i="149"/>
  <c r="AN23" i="149"/>
  <c r="AE19" i="149"/>
  <c r="AF19" i="149"/>
  <c r="AB23" i="149"/>
  <c r="AF23" i="149"/>
  <c r="AD19" i="149"/>
  <c r="W19" i="149"/>
  <c r="V19" i="149"/>
  <c r="L23" i="149"/>
  <c r="N19" i="149"/>
  <c r="G19" i="149"/>
  <c r="F19" i="149"/>
  <c r="K23" i="151"/>
  <c r="Z19" i="151"/>
  <c r="O23" i="151"/>
  <c r="AY8" i="151"/>
  <c r="S23" i="151"/>
  <c r="AB19" i="151"/>
  <c r="AO19" i="151"/>
  <c r="D19" i="151"/>
  <c r="AY7" i="151"/>
  <c r="AY11" i="151"/>
  <c r="AH23" i="151"/>
  <c r="AY10" i="151"/>
  <c r="D23" i="150"/>
  <c r="Y19" i="150"/>
  <c r="R23" i="150"/>
  <c r="AW9" i="150"/>
  <c r="AW8" i="150"/>
  <c r="AM19" i="150"/>
  <c r="D19" i="150"/>
  <c r="AW11" i="150"/>
  <c r="AX7" i="150"/>
  <c r="AF23" i="150"/>
  <c r="AW10" i="150"/>
  <c r="BB7" i="149"/>
  <c r="D23" i="149"/>
  <c r="BB12" i="149"/>
  <c r="BB9" i="149"/>
  <c r="H23" i="149"/>
  <c r="AR19" i="149"/>
  <c r="T23" i="149"/>
  <c r="BB11" i="149"/>
  <c r="AJ23" i="149"/>
  <c r="AH19" i="149"/>
  <c r="BB10" i="149"/>
  <c r="AX9" i="148"/>
  <c r="K19" i="148"/>
  <c r="H23" i="148"/>
  <c r="AY8" i="148"/>
  <c r="AO19" i="148"/>
  <c r="V23" i="148"/>
  <c r="AX8" i="148"/>
  <c r="R23" i="148"/>
  <c r="D19" i="148"/>
  <c r="Z23" i="148"/>
  <c r="AX11" i="148"/>
  <c r="AX13" i="148"/>
  <c r="D23" i="148"/>
  <c r="AH23" i="148"/>
  <c r="AX10" i="148"/>
  <c r="AP18" i="147"/>
  <c r="AO18" i="147"/>
  <c r="AN18" i="147"/>
  <c r="AM18" i="147"/>
  <c r="AL18" i="147"/>
  <c r="AK18" i="147"/>
  <c r="AJ18" i="147"/>
  <c r="AH18" i="147"/>
  <c r="AG18" i="147"/>
  <c r="AF18" i="147"/>
  <c r="AE18" i="147"/>
  <c r="AD18" i="147"/>
  <c r="AC18" i="147"/>
  <c r="AB18" i="147"/>
  <c r="Z18" i="147"/>
  <c r="Y18" i="147"/>
  <c r="X18" i="147"/>
  <c r="W18" i="147"/>
  <c r="V18" i="147"/>
  <c r="U18" i="147"/>
  <c r="T18" i="147"/>
  <c r="R18" i="147"/>
  <c r="Q18" i="147"/>
  <c r="P18" i="147"/>
  <c r="O18" i="147"/>
  <c r="N18" i="147"/>
  <c r="M18" i="147"/>
  <c r="L18" i="147"/>
  <c r="J18" i="147"/>
  <c r="I18" i="147"/>
  <c r="H18" i="147"/>
  <c r="G18" i="147"/>
  <c r="F18" i="147"/>
  <c r="E18" i="147"/>
  <c r="D18" i="147"/>
  <c r="AP17" i="147"/>
  <c r="AO17" i="147"/>
  <c r="AN17" i="147"/>
  <c r="AM17" i="147"/>
  <c r="AL17" i="147"/>
  <c r="AK17" i="147"/>
  <c r="AJ17" i="147"/>
  <c r="AH17" i="147"/>
  <c r="AG17" i="147"/>
  <c r="AF17" i="147"/>
  <c r="AE17" i="147"/>
  <c r="AD17" i="147"/>
  <c r="AC17" i="147"/>
  <c r="AB17" i="147"/>
  <c r="Z17" i="147"/>
  <c r="Y17" i="147"/>
  <c r="X17" i="147"/>
  <c r="W17" i="147"/>
  <c r="V17" i="147"/>
  <c r="U17" i="147"/>
  <c r="T17" i="147"/>
  <c r="R17" i="147"/>
  <c r="Q17" i="147"/>
  <c r="P17" i="147"/>
  <c r="O17" i="147"/>
  <c r="N17" i="147"/>
  <c r="M17" i="147"/>
  <c r="L17" i="147"/>
  <c r="J17" i="147"/>
  <c r="I17" i="147"/>
  <c r="H17" i="147"/>
  <c r="G17" i="147"/>
  <c r="F17" i="147"/>
  <c r="E17" i="147"/>
  <c r="D17" i="147"/>
  <c r="AP16" i="147"/>
  <c r="AO16" i="147"/>
  <c r="AN16" i="147"/>
  <c r="AM16" i="147"/>
  <c r="AL16" i="147"/>
  <c r="AK16" i="147"/>
  <c r="AJ16" i="147"/>
  <c r="AH16" i="147"/>
  <c r="AG16" i="147"/>
  <c r="AF16" i="147"/>
  <c r="AE16" i="147"/>
  <c r="AD16" i="147"/>
  <c r="AC16" i="147"/>
  <c r="AB16" i="147"/>
  <c r="Z16" i="147"/>
  <c r="Y16" i="147"/>
  <c r="X16" i="147"/>
  <c r="W16" i="147"/>
  <c r="V16" i="147"/>
  <c r="U16" i="147"/>
  <c r="T16" i="147"/>
  <c r="R16" i="147"/>
  <c r="Q16" i="147"/>
  <c r="P16" i="147"/>
  <c r="O16" i="147"/>
  <c r="N16" i="147"/>
  <c r="M16" i="147"/>
  <c r="L16" i="147"/>
  <c r="J16" i="147"/>
  <c r="I16" i="147"/>
  <c r="H16" i="147"/>
  <c r="G16" i="147"/>
  <c r="F16" i="147"/>
  <c r="E16" i="147"/>
  <c r="D16" i="147"/>
  <c r="AP15" i="147"/>
  <c r="AO15" i="147"/>
  <c r="AN15" i="147"/>
  <c r="AM15" i="147"/>
  <c r="AL15" i="147"/>
  <c r="AK15" i="147"/>
  <c r="AJ15" i="147"/>
  <c r="AH15" i="147"/>
  <c r="AG15" i="147"/>
  <c r="AF15" i="147"/>
  <c r="AE15" i="147"/>
  <c r="AD15" i="147"/>
  <c r="AC15" i="147"/>
  <c r="AB15" i="147"/>
  <c r="Z15" i="147"/>
  <c r="Y15" i="147"/>
  <c r="X15" i="147"/>
  <c r="W15" i="147"/>
  <c r="V15" i="147"/>
  <c r="U15" i="147"/>
  <c r="T15" i="147"/>
  <c r="R15" i="147"/>
  <c r="Q15" i="147"/>
  <c r="P15" i="147"/>
  <c r="O15" i="147"/>
  <c r="N15" i="147"/>
  <c r="M15" i="147"/>
  <c r="L15" i="147"/>
  <c r="J15" i="147"/>
  <c r="I15" i="147"/>
  <c r="H15" i="147"/>
  <c r="G15" i="147"/>
  <c r="F15" i="147"/>
  <c r="E15" i="147"/>
  <c r="D15" i="147"/>
  <c r="AP14" i="147"/>
  <c r="AO14" i="147"/>
  <c r="AN14" i="147"/>
  <c r="AM14" i="147"/>
  <c r="AL14" i="147"/>
  <c r="AK14" i="147"/>
  <c r="AJ14" i="147"/>
  <c r="AH14" i="147"/>
  <c r="AG14" i="147"/>
  <c r="AF14" i="147"/>
  <c r="AE14" i="147"/>
  <c r="AD14" i="147"/>
  <c r="AC14" i="147"/>
  <c r="AB14" i="147"/>
  <c r="Z14" i="147"/>
  <c r="Y14" i="147"/>
  <c r="X14" i="147"/>
  <c r="W14" i="147"/>
  <c r="V14" i="147"/>
  <c r="U14" i="147"/>
  <c r="T14" i="147"/>
  <c r="R14" i="147"/>
  <c r="Q14" i="147"/>
  <c r="P14" i="147"/>
  <c r="O14" i="147"/>
  <c r="N14" i="147"/>
  <c r="M14" i="147"/>
  <c r="L14" i="147"/>
  <c r="J14" i="147"/>
  <c r="I14" i="147"/>
  <c r="H14" i="147"/>
  <c r="G14" i="147"/>
  <c r="F14" i="147"/>
  <c r="E14" i="147"/>
  <c r="D14" i="147"/>
  <c r="AX12" i="147"/>
  <c r="AW12" i="147"/>
  <c r="AV12" i="147"/>
  <c r="AU12" i="147"/>
  <c r="AT12" i="147"/>
  <c r="AS12" i="147"/>
  <c r="AR12" i="147"/>
  <c r="AP12" i="147"/>
  <c r="AO12" i="147"/>
  <c r="AN12" i="147"/>
  <c r="AM12" i="147"/>
  <c r="AL12" i="147"/>
  <c r="AK12" i="147"/>
  <c r="AJ12" i="147"/>
  <c r="AH12" i="147"/>
  <c r="AG12" i="147"/>
  <c r="AF12" i="147"/>
  <c r="AE12" i="147"/>
  <c r="AD12" i="147"/>
  <c r="AC12" i="147"/>
  <c r="AB12" i="147"/>
  <c r="Z12" i="147"/>
  <c r="Y12" i="147"/>
  <c r="X12" i="147"/>
  <c r="W12" i="147"/>
  <c r="V12" i="147"/>
  <c r="U12" i="147"/>
  <c r="T12" i="147"/>
  <c r="R12" i="147"/>
  <c r="Q12" i="147"/>
  <c r="P12" i="147"/>
  <c r="O12" i="147"/>
  <c r="N12" i="147"/>
  <c r="M12" i="147"/>
  <c r="L12" i="147"/>
  <c r="J12" i="147"/>
  <c r="I12" i="147"/>
  <c r="H12" i="147"/>
  <c r="G12" i="147"/>
  <c r="F12" i="147"/>
  <c r="E12" i="147"/>
  <c r="D12" i="147"/>
  <c r="AX11" i="147"/>
  <c r="AW11" i="147"/>
  <c r="AV11" i="147"/>
  <c r="AU11" i="147"/>
  <c r="AT11" i="147"/>
  <c r="AS11" i="147"/>
  <c r="AR11" i="147"/>
  <c r="AP11" i="147"/>
  <c r="AO11" i="147"/>
  <c r="AN11" i="147"/>
  <c r="AM11" i="147"/>
  <c r="AL11" i="147"/>
  <c r="AK11" i="147"/>
  <c r="AJ11" i="147"/>
  <c r="AH11" i="147"/>
  <c r="AG11" i="147"/>
  <c r="AF11" i="147"/>
  <c r="AE11" i="147"/>
  <c r="AD11" i="147"/>
  <c r="AC11" i="147"/>
  <c r="AB11" i="147"/>
  <c r="Z11" i="147"/>
  <c r="Y11" i="147"/>
  <c r="X11" i="147"/>
  <c r="W11" i="147"/>
  <c r="V11" i="147"/>
  <c r="U11" i="147"/>
  <c r="T11" i="147"/>
  <c r="R11" i="147"/>
  <c r="Q11" i="147"/>
  <c r="P11" i="147"/>
  <c r="O11" i="147"/>
  <c r="N11" i="147"/>
  <c r="M11" i="147"/>
  <c r="L11" i="147"/>
  <c r="J11" i="147"/>
  <c r="I11" i="147"/>
  <c r="H11" i="147"/>
  <c r="G11" i="147"/>
  <c r="F11" i="147"/>
  <c r="E11" i="147"/>
  <c r="D11" i="147"/>
  <c r="AX10" i="147"/>
  <c r="AW10" i="147"/>
  <c r="AV10" i="147"/>
  <c r="AU10" i="147"/>
  <c r="AT10" i="147"/>
  <c r="AS10" i="147"/>
  <c r="AR10" i="147"/>
  <c r="AP10" i="147"/>
  <c r="AO10" i="147"/>
  <c r="AN10" i="147"/>
  <c r="AM10" i="147"/>
  <c r="AL10" i="147"/>
  <c r="AK10" i="147"/>
  <c r="AJ10" i="147"/>
  <c r="AH10" i="147"/>
  <c r="AG10" i="147"/>
  <c r="AF10" i="147"/>
  <c r="AE10" i="147"/>
  <c r="AD10" i="147"/>
  <c r="AC10" i="147"/>
  <c r="AB10" i="147"/>
  <c r="Z10" i="147"/>
  <c r="Y10" i="147"/>
  <c r="X10" i="147"/>
  <c r="W10" i="147"/>
  <c r="V10" i="147"/>
  <c r="U10" i="147"/>
  <c r="T10" i="147"/>
  <c r="R10" i="147"/>
  <c r="Q10" i="147"/>
  <c r="P10" i="147"/>
  <c r="O10" i="147"/>
  <c r="N10" i="147"/>
  <c r="M10" i="147"/>
  <c r="L10" i="147"/>
  <c r="J10" i="147"/>
  <c r="I10" i="147"/>
  <c r="H10" i="147"/>
  <c r="G10" i="147"/>
  <c r="F10" i="147"/>
  <c r="E10" i="147"/>
  <c r="D10" i="147"/>
  <c r="AX9" i="147"/>
  <c r="AW9" i="147"/>
  <c r="AV9" i="147"/>
  <c r="AU9" i="147"/>
  <c r="AT9" i="147"/>
  <c r="AS9" i="147"/>
  <c r="AR9" i="147"/>
  <c r="AP9" i="147"/>
  <c r="AO9" i="147"/>
  <c r="AN9" i="147"/>
  <c r="AM9" i="147"/>
  <c r="AL9" i="147"/>
  <c r="AK9" i="147"/>
  <c r="AJ9" i="147"/>
  <c r="AH9" i="147"/>
  <c r="AG9" i="147"/>
  <c r="AF9" i="147"/>
  <c r="AE9" i="147"/>
  <c r="AD9" i="147"/>
  <c r="AC9" i="147"/>
  <c r="AB9" i="147"/>
  <c r="Z9" i="147"/>
  <c r="Y9" i="147"/>
  <c r="X9" i="147"/>
  <c r="W9" i="147"/>
  <c r="V9" i="147"/>
  <c r="U9" i="147"/>
  <c r="T9" i="147"/>
  <c r="R9" i="147"/>
  <c r="Q9" i="147"/>
  <c r="P9" i="147"/>
  <c r="O9" i="147"/>
  <c r="N9" i="147"/>
  <c r="M9" i="147"/>
  <c r="L9" i="147"/>
  <c r="J9" i="147"/>
  <c r="I9" i="147"/>
  <c r="H9" i="147"/>
  <c r="G9" i="147"/>
  <c r="F9" i="147"/>
  <c r="E9" i="147"/>
  <c r="D9" i="147"/>
  <c r="AX8" i="147"/>
  <c r="AW8" i="147"/>
  <c r="AV8" i="147"/>
  <c r="AU8" i="147"/>
  <c r="AT8" i="147"/>
  <c r="AS8" i="147"/>
  <c r="AR8" i="147"/>
  <c r="AP8" i="147"/>
  <c r="AO8" i="147"/>
  <c r="AN8" i="147"/>
  <c r="AM8" i="147"/>
  <c r="AL8" i="147"/>
  <c r="AK8" i="147"/>
  <c r="AJ8" i="147"/>
  <c r="AH8" i="147"/>
  <c r="AG8" i="147"/>
  <c r="AF8" i="147"/>
  <c r="AE8" i="147"/>
  <c r="AD8" i="147"/>
  <c r="AC8" i="147"/>
  <c r="AB8" i="147"/>
  <c r="Z8" i="147"/>
  <c r="Y8" i="147"/>
  <c r="X8" i="147"/>
  <c r="W8" i="147"/>
  <c r="V8" i="147"/>
  <c r="U8" i="147"/>
  <c r="T8" i="147"/>
  <c r="R8" i="147"/>
  <c r="Q8" i="147"/>
  <c r="P8" i="147"/>
  <c r="O8" i="147"/>
  <c r="N8" i="147"/>
  <c r="M8" i="147"/>
  <c r="L8" i="147"/>
  <c r="J8" i="147"/>
  <c r="I8" i="147"/>
  <c r="H8" i="147"/>
  <c r="G8" i="147"/>
  <c r="F8" i="147"/>
  <c r="E8" i="147"/>
  <c r="D8" i="147"/>
  <c r="AX7" i="147"/>
  <c r="AW7" i="147"/>
  <c r="AW19" i="147" s="1"/>
  <c r="AV7" i="147"/>
  <c r="AU7" i="147"/>
  <c r="AU19" i="147" s="1"/>
  <c r="AT7" i="147"/>
  <c r="AS7" i="147"/>
  <c r="AS19" i="147" s="1"/>
  <c r="AR7" i="147"/>
  <c r="AP7" i="147"/>
  <c r="AO7" i="147"/>
  <c r="AN7" i="147"/>
  <c r="AM7" i="147"/>
  <c r="AM19" i="147" s="1"/>
  <c r="AL7" i="147"/>
  <c r="AK7" i="147"/>
  <c r="AJ7" i="147"/>
  <c r="AH7" i="147"/>
  <c r="AG7" i="147"/>
  <c r="AF7" i="147"/>
  <c r="AE7" i="147"/>
  <c r="AD7" i="147"/>
  <c r="AC7" i="147"/>
  <c r="AB7" i="147"/>
  <c r="Z7" i="147"/>
  <c r="Z19" i="147" s="1"/>
  <c r="Y7" i="147"/>
  <c r="X7" i="147"/>
  <c r="W7" i="147"/>
  <c r="V7" i="147"/>
  <c r="U7" i="147"/>
  <c r="T7" i="147"/>
  <c r="R7" i="147"/>
  <c r="Q7" i="147"/>
  <c r="P7" i="147"/>
  <c r="O7" i="147"/>
  <c r="N7" i="147"/>
  <c r="M7" i="147"/>
  <c r="L7" i="147"/>
  <c r="J7" i="147"/>
  <c r="I7" i="147"/>
  <c r="H7" i="147"/>
  <c r="G7" i="147"/>
  <c r="F7" i="147"/>
  <c r="E7" i="147"/>
  <c r="D7" i="147"/>
  <c r="AP18" i="146"/>
  <c r="AO18" i="146"/>
  <c r="AN18" i="146"/>
  <c r="AM18" i="146"/>
  <c r="AL18" i="146"/>
  <c r="AK18" i="146"/>
  <c r="AJ18" i="146"/>
  <c r="AH18" i="146"/>
  <c r="AG18" i="146"/>
  <c r="AF18" i="146"/>
  <c r="AE18" i="146"/>
  <c r="AD18" i="146"/>
  <c r="AC18" i="146"/>
  <c r="AB18" i="146"/>
  <c r="Z18" i="146"/>
  <c r="Y18" i="146"/>
  <c r="X18" i="146"/>
  <c r="W18" i="146"/>
  <c r="V18" i="146"/>
  <c r="U18" i="146"/>
  <c r="T18" i="146"/>
  <c r="R18" i="146"/>
  <c r="Q18" i="146"/>
  <c r="P18" i="146"/>
  <c r="O18" i="146"/>
  <c r="N18" i="146"/>
  <c r="M18" i="146"/>
  <c r="L18" i="146"/>
  <c r="J18" i="146"/>
  <c r="I18" i="146"/>
  <c r="H18" i="146"/>
  <c r="G18" i="146"/>
  <c r="F18" i="146"/>
  <c r="E18" i="146"/>
  <c r="D18" i="146"/>
  <c r="AP17" i="146"/>
  <c r="AO17" i="146"/>
  <c r="AN17" i="146"/>
  <c r="AM17" i="146"/>
  <c r="AL17" i="146"/>
  <c r="AK17" i="146"/>
  <c r="AJ17" i="146"/>
  <c r="AH17" i="146"/>
  <c r="AG17" i="146"/>
  <c r="AF17" i="146"/>
  <c r="AE17" i="146"/>
  <c r="AD17" i="146"/>
  <c r="AC17" i="146"/>
  <c r="AB17" i="146"/>
  <c r="Z17" i="146"/>
  <c r="Y17" i="146"/>
  <c r="X17" i="146"/>
  <c r="W17" i="146"/>
  <c r="V17" i="146"/>
  <c r="U17" i="146"/>
  <c r="T17" i="146"/>
  <c r="R17" i="146"/>
  <c r="Q17" i="146"/>
  <c r="P17" i="146"/>
  <c r="O17" i="146"/>
  <c r="N17" i="146"/>
  <c r="M17" i="146"/>
  <c r="L17" i="146"/>
  <c r="J17" i="146"/>
  <c r="I17" i="146"/>
  <c r="H17" i="146"/>
  <c r="G17" i="146"/>
  <c r="F17" i="146"/>
  <c r="E17" i="146"/>
  <c r="D17" i="146"/>
  <c r="AP16" i="146"/>
  <c r="AO16" i="146"/>
  <c r="AN16" i="146"/>
  <c r="AM16" i="146"/>
  <c r="AL16" i="146"/>
  <c r="AK16" i="146"/>
  <c r="AJ16" i="146"/>
  <c r="AH16" i="146"/>
  <c r="AG16" i="146"/>
  <c r="AF16" i="146"/>
  <c r="AE16" i="146"/>
  <c r="AD16" i="146"/>
  <c r="AC16" i="146"/>
  <c r="AB16" i="146"/>
  <c r="Z16" i="146"/>
  <c r="Y16" i="146"/>
  <c r="X16" i="146"/>
  <c r="W16" i="146"/>
  <c r="V16" i="146"/>
  <c r="U16" i="146"/>
  <c r="T16" i="146"/>
  <c r="R16" i="146"/>
  <c r="Q16" i="146"/>
  <c r="P16" i="146"/>
  <c r="O16" i="146"/>
  <c r="N16" i="146"/>
  <c r="M16" i="146"/>
  <c r="L16" i="146"/>
  <c r="J16" i="146"/>
  <c r="I16" i="146"/>
  <c r="H16" i="146"/>
  <c r="G16" i="146"/>
  <c r="F16" i="146"/>
  <c r="E16" i="146"/>
  <c r="D16" i="146"/>
  <c r="AP15" i="146"/>
  <c r="AO15" i="146"/>
  <c r="AN15" i="146"/>
  <c r="AM15" i="146"/>
  <c r="AL15" i="146"/>
  <c r="AK15" i="146"/>
  <c r="AJ15" i="146"/>
  <c r="AH15" i="146"/>
  <c r="AG15" i="146"/>
  <c r="AF15" i="146"/>
  <c r="AE15" i="146"/>
  <c r="AD15" i="146"/>
  <c r="AC15" i="146"/>
  <c r="AB15" i="146"/>
  <c r="Z15" i="146"/>
  <c r="Y15" i="146"/>
  <c r="X15" i="146"/>
  <c r="W15" i="146"/>
  <c r="V15" i="146"/>
  <c r="U15" i="146"/>
  <c r="T15" i="146"/>
  <c r="R15" i="146"/>
  <c r="Q15" i="146"/>
  <c r="P15" i="146"/>
  <c r="O15" i="146"/>
  <c r="N15" i="146"/>
  <c r="M15" i="146"/>
  <c r="L15" i="146"/>
  <c r="J15" i="146"/>
  <c r="I15" i="146"/>
  <c r="H15" i="146"/>
  <c r="G15" i="146"/>
  <c r="F15" i="146"/>
  <c r="E15" i="146"/>
  <c r="D15" i="146"/>
  <c r="AP14" i="146"/>
  <c r="AO14" i="146"/>
  <c r="AN14" i="146"/>
  <c r="AM14" i="146"/>
  <c r="AL14" i="146"/>
  <c r="AK14" i="146"/>
  <c r="AJ14" i="146"/>
  <c r="AH14" i="146"/>
  <c r="AG14" i="146"/>
  <c r="AF14" i="146"/>
  <c r="AE14" i="146"/>
  <c r="AD14" i="146"/>
  <c r="AC14" i="146"/>
  <c r="AB14" i="146"/>
  <c r="Z14" i="146"/>
  <c r="Y14" i="146"/>
  <c r="X14" i="146"/>
  <c r="W14" i="146"/>
  <c r="V14" i="146"/>
  <c r="U14" i="146"/>
  <c r="T14" i="146"/>
  <c r="R14" i="146"/>
  <c r="Q14" i="146"/>
  <c r="P14" i="146"/>
  <c r="O14" i="146"/>
  <c r="N14" i="146"/>
  <c r="M14" i="146"/>
  <c r="L14" i="146"/>
  <c r="J14" i="146"/>
  <c r="I14" i="146"/>
  <c r="H14" i="146"/>
  <c r="G14" i="146"/>
  <c r="F14" i="146"/>
  <c r="E14" i="146"/>
  <c r="D14" i="146"/>
  <c r="AX12" i="146"/>
  <c r="AW12" i="146"/>
  <c r="AV12" i="146"/>
  <c r="AU12" i="146"/>
  <c r="AT12" i="146"/>
  <c r="AS12" i="146"/>
  <c r="AR12" i="146"/>
  <c r="AP12" i="146"/>
  <c r="AO12" i="146"/>
  <c r="AN12" i="146"/>
  <c r="AM12" i="146"/>
  <c r="AL12" i="146"/>
  <c r="AK12" i="146"/>
  <c r="AJ12" i="146"/>
  <c r="AH12" i="146"/>
  <c r="AG12" i="146"/>
  <c r="AF12" i="146"/>
  <c r="AE12" i="146"/>
  <c r="AD12" i="146"/>
  <c r="AC12" i="146"/>
  <c r="AB12" i="146"/>
  <c r="Z12" i="146"/>
  <c r="Y12" i="146"/>
  <c r="X12" i="146"/>
  <c r="W12" i="146"/>
  <c r="V12" i="146"/>
  <c r="U12" i="146"/>
  <c r="T12" i="146"/>
  <c r="R12" i="146"/>
  <c r="Q12" i="146"/>
  <c r="P12" i="146"/>
  <c r="O12" i="146"/>
  <c r="N12" i="146"/>
  <c r="M12" i="146"/>
  <c r="L12" i="146"/>
  <c r="J12" i="146"/>
  <c r="I12" i="146"/>
  <c r="H12" i="146"/>
  <c r="G12" i="146"/>
  <c r="F12" i="146"/>
  <c r="E12" i="146"/>
  <c r="D12" i="146"/>
  <c r="AX11" i="146"/>
  <c r="AW11" i="146"/>
  <c r="AV11" i="146"/>
  <c r="AU11" i="146"/>
  <c r="AT11" i="146"/>
  <c r="AS11" i="146"/>
  <c r="AR11" i="146"/>
  <c r="AP11" i="146"/>
  <c r="AO11" i="146"/>
  <c r="AN11" i="146"/>
  <c r="AM11" i="146"/>
  <c r="AL11" i="146"/>
  <c r="AK11" i="146"/>
  <c r="AJ11" i="146"/>
  <c r="AH11" i="146"/>
  <c r="AG11" i="146"/>
  <c r="AF11" i="146"/>
  <c r="AE11" i="146"/>
  <c r="AD11" i="146"/>
  <c r="AC11" i="146"/>
  <c r="AB11" i="146"/>
  <c r="Z11" i="146"/>
  <c r="Y11" i="146"/>
  <c r="X11" i="146"/>
  <c r="W11" i="146"/>
  <c r="V11" i="146"/>
  <c r="U11" i="146"/>
  <c r="T11" i="146"/>
  <c r="R11" i="146"/>
  <c r="Q11" i="146"/>
  <c r="P11" i="146"/>
  <c r="O11" i="146"/>
  <c r="N11" i="146"/>
  <c r="M11" i="146"/>
  <c r="L11" i="146"/>
  <c r="J11" i="146"/>
  <c r="I11" i="146"/>
  <c r="H11" i="146"/>
  <c r="G11" i="146"/>
  <c r="F11" i="146"/>
  <c r="E11" i="146"/>
  <c r="D11" i="146"/>
  <c r="AX10" i="146"/>
  <c r="AW10" i="146"/>
  <c r="AV10" i="146"/>
  <c r="AU10" i="146"/>
  <c r="AT10" i="146"/>
  <c r="AS10" i="146"/>
  <c r="AR10" i="146"/>
  <c r="AP10" i="146"/>
  <c r="AO10" i="146"/>
  <c r="AN10" i="146"/>
  <c r="AM10" i="146"/>
  <c r="AL10" i="146"/>
  <c r="AK10" i="146"/>
  <c r="AJ10" i="146"/>
  <c r="AH10" i="146"/>
  <c r="AG10" i="146"/>
  <c r="AF10" i="146"/>
  <c r="AE10" i="146"/>
  <c r="AD10" i="146"/>
  <c r="AC10" i="146"/>
  <c r="AB10" i="146"/>
  <c r="Z10" i="146"/>
  <c r="Y10" i="146"/>
  <c r="X10" i="146"/>
  <c r="W10" i="146"/>
  <c r="V10" i="146"/>
  <c r="U10" i="146"/>
  <c r="T10" i="146"/>
  <c r="R10" i="146"/>
  <c r="Q10" i="146"/>
  <c r="P10" i="146"/>
  <c r="O10" i="146"/>
  <c r="N10" i="146"/>
  <c r="M10" i="146"/>
  <c r="L10" i="146"/>
  <c r="J10" i="146"/>
  <c r="I10" i="146"/>
  <c r="H10" i="146"/>
  <c r="G10" i="146"/>
  <c r="F10" i="146"/>
  <c r="E10" i="146"/>
  <c r="D10" i="146"/>
  <c r="AX9" i="146"/>
  <c r="AW9" i="146"/>
  <c r="AV9" i="146"/>
  <c r="AU9" i="146"/>
  <c r="AT9" i="146"/>
  <c r="AS9" i="146"/>
  <c r="AR9" i="146"/>
  <c r="AP9" i="146"/>
  <c r="AO9" i="146"/>
  <c r="AN9" i="146"/>
  <c r="AM9" i="146"/>
  <c r="AL9" i="146"/>
  <c r="AK9" i="146"/>
  <c r="AJ9" i="146"/>
  <c r="AH9" i="146"/>
  <c r="AG9" i="146"/>
  <c r="AF9" i="146"/>
  <c r="AE9" i="146"/>
  <c r="AD9" i="146"/>
  <c r="AC9" i="146"/>
  <c r="AB9" i="146"/>
  <c r="Z9" i="146"/>
  <c r="Y9" i="146"/>
  <c r="X9" i="146"/>
  <c r="W9" i="146"/>
  <c r="V9" i="146"/>
  <c r="U9" i="146"/>
  <c r="T9" i="146"/>
  <c r="R9" i="146"/>
  <c r="Q9" i="146"/>
  <c r="P9" i="146"/>
  <c r="O9" i="146"/>
  <c r="N9" i="146"/>
  <c r="M9" i="146"/>
  <c r="L9" i="146"/>
  <c r="J9" i="146"/>
  <c r="I9" i="146"/>
  <c r="H9" i="146"/>
  <c r="G9" i="146"/>
  <c r="F9" i="146"/>
  <c r="E9" i="146"/>
  <c r="D9" i="146"/>
  <c r="AX8" i="146"/>
  <c r="AW8" i="146"/>
  <c r="AV8" i="146"/>
  <c r="AU8" i="146"/>
  <c r="AT8" i="146"/>
  <c r="AS8" i="146"/>
  <c r="AR8" i="146"/>
  <c r="AP8" i="146"/>
  <c r="AO8" i="146"/>
  <c r="AN8" i="146"/>
  <c r="AM8" i="146"/>
  <c r="AL8" i="146"/>
  <c r="AK8" i="146"/>
  <c r="AJ8" i="146"/>
  <c r="AH8" i="146"/>
  <c r="AG8" i="146"/>
  <c r="AF8" i="146"/>
  <c r="AE8" i="146"/>
  <c r="AD8" i="146"/>
  <c r="AC8" i="146"/>
  <c r="AB8" i="146"/>
  <c r="Z8" i="146"/>
  <c r="Y8" i="146"/>
  <c r="X8" i="146"/>
  <c r="W8" i="146"/>
  <c r="V8" i="146"/>
  <c r="U8" i="146"/>
  <c r="T8" i="146"/>
  <c r="R8" i="146"/>
  <c r="Q8" i="146"/>
  <c r="P8" i="146"/>
  <c r="O8" i="146"/>
  <c r="N8" i="146"/>
  <c r="M8" i="146"/>
  <c r="L8" i="146"/>
  <c r="J8" i="146"/>
  <c r="I8" i="146"/>
  <c r="H8" i="146"/>
  <c r="G8" i="146"/>
  <c r="F8" i="146"/>
  <c r="E8" i="146"/>
  <c r="D8" i="146"/>
  <c r="AX7" i="146"/>
  <c r="AX19" i="146" s="1"/>
  <c r="AW7" i="146"/>
  <c r="AW19" i="146" s="1"/>
  <c r="AV7" i="146"/>
  <c r="AU7" i="146"/>
  <c r="AU19" i="146" s="1"/>
  <c r="AT7" i="146"/>
  <c r="AT19" i="146" s="1"/>
  <c r="AS7" i="146"/>
  <c r="AS19" i="146" s="1"/>
  <c r="AR7" i="146"/>
  <c r="AP7" i="146"/>
  <c r="AO7" i="146"/>
  <c r="AN7" i="146"/>
  <c r="AM7" i="146"/>
  <c r="AL7" i="146"/>
  <c r="AK7" i="146"/>
  <c r="AJ7" i="146"/>
  <c r="AH7" i="146"/>
  <c r="AG7" i="146"/>
  <c r="AF7" i="146"/>
  <c r="AE7" i="146"/>
  <c r="AD7" i="146"/>
  <c r="AC7" i="146"/>
  <c r="AB7" i="146"/>
  <c r="Z7" i="146"/>
  <c r="Y7" i="146"/>
  <c r="X7" i="146"/>
  <c r="W7" i="146"/>
  <c r="V7" i="146"/>
  <c r="U7" i="146"/>
  <c r="T7" i="146"/>
  <c r="R7" i="146"/>
  <c r="Q7" i="146"/>
  <c r="P7" i="146"/>
  <c r="O7" i="146"/>
  <c r="N7" i="146"/>
  <c r="M7" i="146"/>
  <c r="L7" i="146"/>
  <c r="J7" i="146"/>
  <c r="I7" i="146"/>
  <c r="H7" i="146"/>
  <c r="G7" i="146"/>
  <c r="F7" i="146"/>
  <c r="E7" i="146"/>
  <c r="D7" i="146"/>
  <c r="AP18" i="145"/>
  <c r="AO18" i="145"/>
  <c r="AN18" i="145"/>
  <c r="AM18" i="145"/>
  <c r="AL18" i="145"/>
  <c r="AK18" i="145"/>
  <c r="AJ18" i="145"/>
  <c r="AH18" i="145"/>
  <c r="AG18" i="145"/>
  <c r="AF18" i="145"/>
  <c r="AE18" i="145"/>
  <c r="AD18" i="145"/>
  <c r="AC18" i="145"/>
  <c r="AB18" i="145"/>
  <c r="Z18" i="145"/>
  <c r="Y18" i="145"/>
  <c r="X18" i="145"/>
  <c r="W18" i="145"/>
  <c r="V18" i="145"/>
  <c r="U18" i="145"/>
  <c r="T18" i="145"/>
  <c r="R18" i="145"/>
  <c r="Q18" i="145"/>
  <c r="P18" i="145"/>
  <c r="O18" i="145"/>
  <c r="N18" i="145"/>
  <c r="M18" i="145"/>
  <c r="L18" i="145"/>
  <c r="J18" i="145"/>
  <c r="I18" i="145"/>
  <c r="H18" i="145"/>
  <c r="G18" i="145"/>
  <c r="F18" i="145"/>
  <c r="E18" i="145"/>
  <c r="D18" i="145"/>
  <c r="AP17" i="145"/>
  <c r="AO17" i="145"/>
  <c r="AN17" i="145"/>
  <c r="AM17" i="145"/>
  <c r="AL17" i="145"/>
  <c r="AK17" i="145"/>
  <c r="AJ17" i="145"/>
  <c r="AH17" i="145"/>
  <c r="AG17" i="145"/>
  <c r="AF17" i="145"/>
  <c r="AE17" i="145"/>
  <c r="AD17" i="145"/>
  <c r="AC17" i="145"/>
  <c r="AB17" i="145"/>
  <c r="Z17" i="145"/>
  <c r="Y17" i="145"/>
  <c r="X17" i="145"/>
  <c r="W17" i="145"/>
  <c r="V17" i="145"/>
  <c r="U17" i="145"/>
  <c r="T17" i="145"/>
  <c r="R17" i="145"/>
  <c r="Q17" i="145"/>
  <c r="P17" i="145"/>
  <c r="O17" i="145"/>
  <c r="N17" i="145"/>
  <c r="M17" i="145"/>
  <c r="L17" i="145"/>
  <c r="J17" i="145"/>
  <c r="I17" i="145"/>
  <c r="H17" i="145"/>
  <c r="G17" i="145"/>
  <c r="F17" i="145"/>
  <c r="E17" i="145"/>
  <c r="D17" i="145"/>
  <c r="AP16" i="145"/>
  <c r="AO16" i="145"/>
  <c r="AN16" i="145"/>
  <c r="AM16" i="145"/>
  <c r="AL16" i="145"/>
  <c r="AK16" i="145"/>
  <c r="AJ16" i="145"/>
  <c r="AH16" i="145"/>
  <c r="AG16" i="145"/>
  <c r="AF16" i="145"/>
  <c r="AE16" i="145"/>
  <c r="AD16" i="145"/>
  <c r="AC16" i="145"/>
  <c r="AB16" i="145"/>
  <c r="Z16" i="145"/>
  <c r="Y16" i="145"/>
  <c r="X16" i="145"/>
  <c r="W16" i="145"/>
  <c r="V16" i="145"/>
  <c r="U16" i="145"/>
  <c r="T16" i="145"/>
  <c r="R16" i="145"/>
  <c r="Q16" i="145"/>
  <c r="P16" i="145"/>
  <c r="O16" i="145"/>
  <c r="N16" i="145"/>
  <c r="M16" i="145"/>
  <c r="L16" i="145"/>
  <c r="J16" i="145"/>
  <c r="I16" i="145"/>
  <c r="H16" i="145"/>
  <c r="G16" i="145"/>
  <c r="F16" i="145"/>
  <c r="E16" i="145"/>
  <c r="D16" i="145"/>
  <c r="AP15" i="145"/>
  <c r="AO15" i="145"/>
  <c r="AN15" i="145"/>
  <c r="AM15" i="145"/>
  <c r="AL15" i="145"/>
  <c r="AK15" i="145"/>
  <c r="AJ15" i="145"/>
  <c r="AH15" i="145"/>
  <c r="AG15" i="145"/>
  <c r="AF15" i="145"/>
  <c r="AE15" i="145"/>
  <c r="AD15" i="145"/>
  <c r="AC15" i="145"/>
  <c r="AB15" i="145"/>
  <c r="Z15" i="145"/>
  <c r="Y15" i="145"/>
  <c r="X15" i="145"/>
  <c r="W15" i="145"/>
  <c r="V15" i="145"/>
  <c r="U15" i="145"/>
  <c r="T15" i="145"/>
  <c r="R15" i="145"/>
  <c r="Q15" i="145"/>
  <c r="P15" i="145"/>
  <c r="O15" i="145"/>
  <c r="N15" i="145"/>
  <c r="M15" i="145"/>
  <c r="L15" i="145"/>
  <c r="J15" i="145"/>
  <c r="I15" i="145"/>
  <c r="H15" i="145"/>
  <c r="G15" i="145"/>
  <c r="F15" i="145"/>
  <c r="E15" i="145"/>
  <c r="D15" i="145"/>
  <c r="AP14" i="145"/>
  <c r="AO14" i="145"/>
  <c r="AN14" i="145"/>
  <c r="AM14" i="145"/>
  <c r="AL14" i="145"/>
  <c r="AK14" i="145"/>
  <c r="AJ14" i="145"/>
  <c r="AH14" i="145"/>
  <c r="AG14" i="145"/>
  <c r="AF14" i="145"/>
  <c r="AE14" i="145"/>
  <c r="AD14" i="145"/>
  <c r="AC14" i="145"/>
  <c r="AB14" i="145"/>
  <c r="Z14" i="145"/>
  <c r="Y14" i="145"/>
  <c r="X14" i="145"/>
  <c r="W14" i="145"/>
  <c r="V14" i="145"/>
  <c r="U14" i="145"/>
  <c r="T14" i="145"/>
  <c r="R14" i="145"/>
  <c r="Q14" i="145"/>
  <c r="P14" i="145"/>
  <c r="O14" i="145"/>
  <c r="N14" i="145"/>
  <c r="M14" i="145"/>
  <c r="L14" i="145"/>
  <c r="J14" i="145"/>
  <c r="I14" i="145"/>
  <c r="H14" i="145"/>
  <c r="G14" i="145"/>
  <c r="F14" i="145"/>
  <c r="E14" i="145"/>
  <c r="D14" i="145"/>
  <c r="AX12" i="145"/>
  <c r="AW12" i="145"/>
  <c r="AV12" i="145"/>
  <c r="AU12" i="145"/>
  <c r="AT12" i="145"/>
  <c r="AS12" i="145"/>
  <c r="AR12" i="145"/>
  <c r="AP12" i="145"/>
  <c r="AO12" i="145"/>
  <c r="AN12" i="145"/>
  <c r="AM12" i="145"/>
  <c r="AL12" i="145"/>
  <c r="AK12" i="145"/>
  <c r="AJ12" i="145"/>
  <c r="AH12" i="145"/>
  <c r="AG12" i="145"/>
  <c r="AF12" i="145"/>
  <c r="AE12" i="145"/>
  <c r="AD12" i="145"/>
  <c r="AC12" i="145"/>
  <c r="AB12" i="145"/>
  <c r="Z12" i="145"/>
  <c r="Y12" i="145"/>
  <c r="X12" i="145"/>
  <c r="W12" i="145"/>
  <c r="V12" i="145"/>
  <c r="U12" i="145"/>
  <c r="T12" i="145"/>
  <c r="R12" i="145"/>
  <c r="Q12" i="145"/>
  <c r="P12" i="145"/>
  <c r="O12" i="145"/>
  <c r="N12" i="145"/>
  <c r="M12" i="145"/>
  <c r="L12" i="145"/>
  <c r="J12" i="145"/>
  <c r="I12" i="145"/>
  <c r="H12" i="145"/>
  <c r="G12" i="145"/>
  <c r="F12" i="145"/>
  <c r="E12" i="145"/>
  <c r="D12" i="145"/>
  <c r="AX11" i="145"/>
  <c r="AW11" i="145"/>
  <c r="AV11" i="145"/>
  <c r="AU11" i="145"/>
  <c r="AT11" i="145"/>
  <c r="AS11" i="145"/>
  <c r="AR11" i="145"/>
  <c r="AP11" i="145"/>
  <c r="AO11" i="145"/>
  <c r="AN11" i="145"/>
  <c r="AM11" i="145"/>
  <c r="AL11" i="145"/>
  <c r="AK11" i="145"/>
  <c r="AJ11" i="145"/>
  <c r="AH11" i="145"/>
  <c r="AG11" i="145"/>
  <c r="AF11" i="145"/>
  <c r="AE11" i="145"/>
  <c r="AD11" i="145"/>
  <c r="AC11" i="145"/>
  <c r="AB11" i="145"/>
  <c r="Z11" i="145"/>
  <c r="Y11" i="145"/>
  <c r="X11" i="145"/>
  <c r="W11" i="145"/>
  <c r="V11" i="145"/>
  <c r="U11" i="145"/>
  <c r="T11" i="145"/>
  <c r="R11" i="145"/>
  <c r="Q11" i="145"/>
  <c r="P11" i="145"/>
  <c r="O11" i="145"/>
  <c r="N11" i="145"/>
  <c r="M11" i="145"/>
  <c r="L11" i="145"/>
  <c r="J11" i="145"/>
  <c r="I11" i="145"/>
  <c r="H11" i="145"/>
  <c r="G11" i="145"/>
  <c r="F11" i="145"/>
  <c r="E11" i="145"/>
  <c r="D11" i="145"/>
  <c r="AX10" i="145"/>
  <c r="AW10" i="145"/>
  <c r="AV10" i="145"/>
  <c r="AU10" i="145"/>
  <c r="AT10" i="145"/>
  <c r="AS10" i="145"/>
  <c r="AR10" i="145"/>
  <c r="AP10" i="145"/>
  <c r="AO10" i="145"/>
  <c r="AN10" i="145"/>
  <c r="AM10" i="145"/>
  <c r="AL10" i="145"/>
  <c r="AK10" i="145"/>
  <c r="AJ10" i="145"/>
  <c r="AH10" i="145"/>
  <c r="AG10" i="145"/>
  <c r="AF10" i="145"/>
  <c r="AE10" i="145"/>
  <c r="AD10" i="145"/>
  <c r="AC10" i="145"/>
  <c r="AB10" i="145"/>
  <c r="Z10" i="145"/>
  <c r="Y10" i="145"/>
  <c r="X10" i="145"/>
  <c r="W10" i="145"/>
  <c r="V10" i="145"/>
  <c r="U10" i="145"/>
  <c r="T10" i="145"/>
  <c r="R10" i="145"/>
  <c r="Q10" i="145"/>
  <c r="P10" i="145"/>
  <c r="O10" i="145"/>
  <c r="N10" i="145"/>
  <c r="M10" i="145"/>
  <c r="L10" i="145"/>
  <c r="J10" i="145"/>
  <c r="I10" i="145"/>
  <c r="H10" i="145"/>
  <c r="G10" i="145"/>
  <c r="F10" i="145"/>
  <c r="E10" i="145"/>
  <c r="D10" i="145"/>
  <c r="AX9" i="145"/>
  <c r="AW9" i="145"/>
  <c r="AV9" i="145"/>
  <c r="AU9" i="145"/>
  <c r="AT9" i="145"/>
  <c r="AS9" i="145"/>
  <c r="AR9" i="145"/>
  <c r="AP9" i="145"/>
  <c r="AO9" i="145"/>
  <c r="AN9" i="145"/>
  <c r="AM9" i="145"/>
  <c r="AL9" i="145"/>
  <c r="AK9" i="145"/>
  <c r="AJ9" i="145"/>
  <c r="AH9" i="145"/>
  <c r="AG9" i="145"/>
  <c r="AF9" i="145"/>
  <c r="AE9" i="145"/>
  <c r="AD9" i="145"/>
  <c r="AC9" i="145"/>
  <c r="AB9" i="145"/>
  <c r="Z9" i="145"/>
  <c r="Y9" i="145"/>
  <c r="X9" i="145"/>
  <c r="W9" i="145"/>
  <c r="V9" i="145"/>
  <c r="U9" i="145"/>
  <c r="T9" i="145"/>
  <c r="R9" i="145"/>
  <c r="Q9" i="145"/>
  <c r="P9" i="145"/>
  <c r="O9" i="145"/>
  <c r="N9" i="145"/>
  <c r="M9" i="145"/>
  <c r="L9" i="145"/>
  <c r="J9" i="145"/>
  <c r="I9" i="145"/>
  <c r="H9" i="145"/>
  <c r="G9" i="145"/>
  <c r="F9" i="145"/>
  <c r="E9" i="145"/>
  <c r="D9" i="145"/>
  <c r="AX8" i="145"/>
  <c r="AW8" i="145"/>
  <c r="AV8" i="145"/>
  <c r="AU8" i="145"/>
  <c r="AT8" i="145"/>
  <c r="AS8" i="145"/>
  <c r="AR8" i="145"/>
  <c r="AP8" i="145"/>
  <c r="AO8" i="145"/>
  <c r="AN8" i="145"/>
  <c r="AM8" i="145"/>
  <c r="AL8" i="145"/>
  <c r="AK8" i="145"/>
  <c r="AJ8" i="145"/>
  <c r="AH8" i="145"/>
  <c r="AG8" i="145"/>
  <c r="AF8" i="145"/>
  <c r="AE8" i="145"/>
  <c r="AD8" i="145"/>
  <c r="AC8" i="145"/>
  <c r="AB8" i="145"/>
  <c r="Z8" i="145"/>
  <c r="Y8" i="145"/>
  <c r="X8" i="145"/>
  <c r="W8" i="145"/>
  <c r="V8" i="145"/>
  <c r="U8" i="145"/>
  <c r="T8" i="145"/>
  <c r="R8" i="145"/>
  <c r="Q8" i="145"/>
  <c r="P8" i="145"/>
  <c r="O8" i="145"/>
  <c r="N8" i="145"/>
  <c r="M8" i="145"/>
  <c r="L8" i="145"/>
  <c r="J8" i="145"/>
  <c r="I8" i="145"/>
  <c r="H8" i="145"/>
  <c r="G8" i="145"/>
  <c r="F8" i="145"/>
  <c r="E8" i="145"/>
  <c r="D8" i="145"/>
  <c r="AX7" i="145"/>
  <c r="AW7" i="145"/>
  <c r="AV7" i="145"/>
  <c r="AV19" i="145" s="1"/>
  <c r="AU7" i="145"/>
  <c r="AU19" i="145" s="1"/>
  <c r="AT7" i="145"/>
  <c r="AT19" i="145" s="1"/>
  <c r="AS7" i="145"/>
  <c r="AR7" i="145"/>
  <c r="AP7" i="145"/>
  <c r="AP19" i="145" s="1"/>
  <c r="AO7" i="145"/>
  <c r="AN7" i="145"/>
  <c r="AM7" i="145"/>
  <c r="AL7" i="145"/>
  <c r="AK7" i="145"/>
  <c r="AJ7" i="145"/>
  <c r="AH7" i="145"/>
  <c r="AG7" i="145"/>
  <c r="AF7" i="145"/>
  <c r="AE7" i="145"/>
  <c r="AD7" i="145"/>
  <c r="AC7" i="145"/>
  <c r="AB7" i="145"/>
  <c r="Z7" i="145"/>
  <c r="Y7" i="145"/>
  <c r="X7" i="145"/>
  <c r="W7" i="145"/>
  <c r="V7" i="145"/>
  <c r="U7" i="145"/>
  <c r="T7" i="145"/>
  <c r="R7" i="145"/>
  <c r="Q7" i="145"/>
  <c r="P7" i="145"/>
  <c r="O7" i="145"/>
  <c r="N7" i="145"/>
  <c r="M7" i="145"/>
  <c r="L7" i="145"/>
  <c r="J7" i="145"/>
  <c r="I7" i="145"/>
  <c r="H7" i="145"/>
  <c r="G7" i="145"/>
  <c r="F7" i="145"/>
  <c r="E7" i="145"/>
  <c r="D7" i="145"/>
  <c r="AW19" i="145" l="1"/>
  <c r="BC10" i="146"/>
  <c r="AK19" i="146"/>
  <c r="BA8" i="149"/>
  <c r="BA7" i="149"/>
  <c r="AO19" i="147"/>
  <c r="BA9" i="149"/>
  <c r="N19" i="147"/>
  <c r="V19" i="146"/>
  <c r="BC11" i="145"/>
  <c r="AX12" i="151"/>
  <c r="AT19" i="147"/>
  <c r="AO19" i="146"/>
  <c r="BA11" i="149"/>
  <c r="AV19" i="146"/>
  <c r="AR23" i="146"/>
  <c r="AX19" i="147"/>
  <c r="F19" i="145"/>
  <c r="N19" i="146"/>
  <c r="BA12" i="149"/>
  <c r="AX11" i="151"/>
  <c r="AX9" i="151"/>
  <c r="AX8" i="151"/>
  <c r="AX13" i="151"/>
  <c r="AZ14" i="151"/>
  <c r="AV11" i="150"/>
  <c r="AV12" i="150"/>
  <c r="AV13" i="150"/>
  <c r="AV9" i="150"/>
  <c r="AV8" i="150"/>
  <c r="AV10" i="150"/>
  <c r="AW9" i="148"/>
  <c r="AW13" i="148"/>
  <c r="AW11" i="148"/>
  <c r="AW8" i="148"/>
  <c r="AW10" i="148"/>
  <c r="AY14" i="148"/>
  <c r="BA13" i="149"/>
  <c r="BC14" i="149"/>
  <c r="BA10" i="149"/>
  <c r="AX10" i="151"/>
  <c r="AX14" i="150"/>
  <c r="AW14" i="150"/>
  <c r="AX14" i="148"/>
  <c r="AY14" i="151"/>
  <c r="AX7" i="151"/>
  <c r="AV7" i="150"/>
  <c r="BB14" i="149"/>
  <c r="AW7" i="148"/>
  <c r="V19" i="147"/>
  <c r="X19" i="147"/>
  <c r="AF23" i="147"/>
  <c r="AD19" i="147"/>
  <c r="AE19" i="147"/>
  <c r="AF19" i="147"/>
  <c r="AP19" i="147"/>
  <c r="AL19" i="147"/>
  <c r="AJ19" i="147"/>
  <c r="AK19" i="147"/>
  <c r="AB23" i="147"/>
  <c r="AC19" i="147"/>
  <c r="U19" i="147"/>
  <c r="AN19" i="147"/>
  <c r="AH19" i="147"/>
  <c r="AN23" i="147"/>
  <c r="AG19" i="147"/>
  <c r="Y19" i="147"/>
  <c r="X23" i="147"/>
  <c r="BC7" i="147"/>
  <c r="T19" i="147"/>
  <c r="BB7" i="147"/>
  <c r="M19" i="147"/>
  <c r="BC10" i="147"/>
  <c r="BC13" i="147"/>
  <c r="R19" i="147"/>
  <c r="BB13" i="147"/>
  <c r="BC12" i="147"/>
  <c r="Q19" i="147"/>
  <c r="BB12" i="147"/>
  <c r="BC8" i="147"/>
  <c r="E19" i="147"/>
  <c r="BB11" i="147"/>
  <c r="BC11" i="147"/>
  <c r="G19" i="147"/>
  <c r="BB10" i="147"/>
  <c r="H19" i="147"/>
  <c r="J19" i="147"/>
  <c r="P23" i="147"/>
  <c r="L23" i="147"/>
  <c r="F19" i="147"/>
  <c r="BC9" i="147"/>
  <c r="W19" i="147"/>
  <c r="AR23" i="147"/>
  <c r="AV19" i="147"/>
  <c r="L23" i="145"/>
  <c r="BB8" i="145"/>
  <c r="AF19" i="146"/>
  <c r="L19" i="146"/>
  <c r="AE19" i="146"/>
  <c r="AM19" i="146"/>
  <c r="AL19" i="146"/>
  <c r="AJ19" i="146"/>
  <c r="AG19" i="146"/>
  <c r="AC19" i="146"/>
  <c r="BC8" i="146"/>
  <c r="Z19" i="146"/>
  <c r="Y19" i="146"/>
  <c r="X19" i="146"/>
  <c r="W19" i="146"/>
  <c r="R19" i="146"/>
  <c r="BB12" i="146"/>
  <c r="BC12" i="146"/>
  <c r="Q19" i="146"/>
  <c r="O19" i="146"/>
  <c r="M19" i="146"/>
  <c r="BB7" i="146"/>
  <c r="H19" i="146"/>
  <c r="G19" i="146"/>
  <c r="BC11" i="146"/>
  <c r="F19" i="146"/>
  <c r="X23" i="146"/>
  <c r="U19" i="146"/>
  <c r="P19" i="146"/>
  <c r="AD19" i="146"/>
  <c r="AN19" i="146"/>
  <c r="AH19" i="146"/>
  <c r="BC13" i="146"/>
  <c r="BB13" i="146"/>
  <c r="AN23" i="146"/>
  <c r="AP19" i="146"/>
  <c r="AF23" i="146"/>
  <c r="AB23" i="146"/>
  <c r="T19" i="146"/>
  <c r="BC9" i="146"/>
  <c r="P23" i="146"/>
  <c r="L23" i="146"/>
  <c r="I19" i="147"/>
  <c r="E19" i="146"/>
  <c r="AR23" i="145"/>
  <c r="AS19" i="145"/>
  <c r="W19" i="145"/>
  <c r="BC10" i="145"/>
  <c r="X19" i="145"/>
  <c r="T19" i="145"/>
  <c r="V19" i="145"/>
  <c r="AL19" i="145"/>
  <c r="AM19" i="145"/>
  <c r="BB11" i="145"/>
  <c r="AN19" i="145"/>
  <c r="AJ19" i="145"/>
  <c r="Y19" i="145"/>
  <c r="BB12" i="145"/>
  <c r="AO19" i="145"/>
  <c r="BC12" i="145"/>
  <c r="AG19" i="145"/>
  <c r="AF19" i="145"/>
  <c r="BC7" i="145"/>
  <c r="AE19" i="145"/>
  <c r="Q19" i="145"/>
  <c r="BC8" i="145"/>
  <c r="BB7" i="145"/>
  <c r="E19" i="145"/>
  <c r="G19" i="145"/>
  <c r="AK19" i="145"/>
  <c r="AC19" i="145"/>
  <c r="U19" i="145"/>
  <c r="P19" i="145"/>
  <c r="AF23" i="145"/>
  <c r="AB23" i="145"/>
  <c r="AD19" i="145"/>
  <c r="N19" i="145"/>
  <c r="BC9" i="145"/>
  <c r="AX19" i="145"/>
  <c r="AH19" i="145"/>
  <c r="Z19" i="145"/>
  <c r="X23" i="145"/>
  <c r="R19" i="145"/>
  <c r="BB13" i="145"/>
  <c r="P23" i="145"/>
  <c r="BC13" i="145"/>
  <c r="H23" i="145"/>
  <c r="H19" i="145"/>
  <c r="D23" i="147"/>
  <c r="BB9" i="147"/>
  <c r="L19" i="147"/>
  <c r="H23" i="147"/>
  <c r="AB19" i="147"/>
  <c r="BB8" i="147"/>
  <c r="O19" i="147"/>
  <c r="T23" i="147"/>
  <c r="P19" i="147"/>
  <c r="AR19" i="147"/>
  <c r="D19" i="147"/>
  <c r="AJ23" i="147"/>
  <c r="I19" i="146"/>
  <c r="J19" i="146"/>
  <c r="D23" i="146"/>
  <c r="AB19" i="146"/>
  <c r="BB9" i="146"/>
  <c r="H23" i="146"/>
  <c r="BB8" i="146"/>
  <c r="T23" i="146"/>
  <c r="AR19" i="146"/>
  <c r="D19" i="146"/>
  <c r="BB11" i="146"/>
  <c r="BC7" i="146"/>
  <c r="AJ23" i="146"/>
  <c r="BB10" i="146"/>
  <c r="BB9" i="145"/>
  <c r="L19" i="145"/>
  <c r="I19" i="145"/>
  <c r="D23" i="145"/>
  <c r="M19" i="145"/>
  <c r="J19" i="145"/>
  <c r="AB19" i="145"/>
  <c r="O19" i="145"/>
  <c r="T23" i="145"/>
  <c r="AR19" i="145"/>
  <c r="D19" i="145"/>
  <c r="AJ23" i="145"/>
  <c r="AN23" i="145"/>
  <c r="BB10" i="145"/>
  <c r="AM18" i="144"/>
  <c r="AM17" i="144"/>
  <c r="AM16" i="144"/>
  <c r="AM15" i="144"/>
  <c r="AM14" i="144"/>
  <c r="AM12" i="144"/>
  <c r="AM11" i="144"/>
  <c r="AM10" i="144"/>
  <c r="AM9" i="144"/>
  <c r="AM8" i="144"/>
  <c r="AM7" i="144"/>
  <c r="AE18" i="144"/>
  <c r="AE17" i="144"/>
  <c r="AE16" i="144"/>
  <c r="AE15" i="144"/>
  <c r="AE14" i="144"/>
  <c r="AE12" i="144"/>
  <c r="AE11" i="144"/>
  <c r="AE10" i="144"/>
  <c r="AE9" i="144"/>
  <c r="AE8" i="144"/>
  <c r="AE7" i="144"/>
  <c r="W18" i="144"/>
  <c r="W17" i="144"/>
  <c r="W16" i="144"/>
  <c r="W15" i="144"/>
  <c r="W14" i="144"/>
  <c r="W12" i="144"/>
  <c r="W11" i="144"/>
  <c r="W10" i="144"/>
  <c r="W9" i="144"/>
  <c r="W8" i="144"/>
  <c r="W7" i="144"/>
  <c r="O18" i="144"/>
  <c r="O17" i="144"/>
  <c r="O16" i="144"/>
  <c r="O15" i="144"/>
  <c r="O14" i="144"/>
  <c r="O12" i="144"/>
  <c r="O11" i="144"/>
  <c r="O10" i="144"/>
  <c r="O9" i="144"/>
  <c r="O8" i="144"/>
  <c r="O7" i="144"/>
  <c r="G18" i="144"/>
  <c r="G17" i="144"/>
  <c r="G16" i="144"/>
  <c r="G15" i="144"/>
  <c r="G14" i="144"/>
  <c r="G12" i="144"/>
  <c r="G11" i="144"/>
  <c r="G10" i="144"/>
  <c r="G9" i="144"/>
  <c r="G8" i="144"/>
  <c r="G7" i="144"/>
  <c r="AM18" i="143"/>
  <c r="AM17" i="143"/>
  <c r="AM16" i="143"/>
  <c r="AM15" i="143"/>
  <c r="AM14" i="143"/>
  <c r="AM12" i="143"/>
  <c r="AM11" i="143"/>
  <c r="AM10" i="143"/>
  <c r="AM9" i="143"/>
  <c r="AM8" i="143"/>
  <c r="AM7" i="143"/>
  <c r="AE18" i="143"/>
  <c r="AE17" i="143"/>
  <c r="AE16" i="143"/>
  <c r="AE15" i="143"/>
  <c r="AE14" i="143"/>
  <c r="AE12" i="143"/>
  <c r="AE11" i="143"/>
  <c r="AE10" i="143"/>
  <c r="AE9" i="143"/>
  <c r="AE8" i="143"/>
  <c r="AE7" i="143"/>
  <c r="W18" i="143"/>
  <c r="W17" i="143"/>
  <c r="W16" i="143"/>
  <c r="W15" i="143"/>
  <c r="W14" i="143"/>
  <c r="W12" i="143"/>
  <c r="W11" i="143"/>
  <c r="W10" i="143"/>
  <c r="W9" i="143"/>
  <c r="W8" i="143"/>
  <c r="W7" i="143"/>
  <c r="O18" i="143"/>
  <c r="O17" i="143"/>
  <c r="O16" i="143"/>
  <c r="O15" i="143"/>
  <c r="O14" i="143"/>
  <c r="O12" i="143"/>
  <c r="O11" i="143"/>
  <c r="O10" i="143"/>
  <c r="O9" i="143"/>
  <c r="O8" i="143"/>
  <c r="O7" i="143"/>
  <c r="G18" i="143"/>
  <c r="G17" i="143"/>
  <c r="G16" i="143"/>
  <c r="G15" i="143"/>
  <c r="G14" i="143"/>
  <c r="G12" i="143"/>
  <c r="G11" i="143"/>
  <c r="G10" i="143"/>
  <c r="G9" i="143"/>
  <c r="G8" i="143"/>
  <c r="G7" i="143"/>
  <c r="AP12" i="95"/>
  <c r="AP11" i="95"/>
  <c r="AP10" i="95"/>
  <c r="AP9" i="95"/>
  <c r="AP8" i="95"/>
  <c r="AP7" i="95"/>
  <c r="AI18" i="95"/>
  <c r="AI17" i="95"/>
  <c r="AI16" i="95"/>
  <c r="AI15" i="95"/>
  <c r="AI14" i="95"/>
  <c r="AI12" i="95"/>
  <c r="AI11" i="95"/>
  <c r="AI10" i="95"/>
  <c r="AI9" i="95"/>
  <c r="AI8" i="95"/>
  <c r="AI7" i="95"/>
  <c r="AB18" i="95"/>
  <c r="AB17" i="95"/>
  <c r="AB16" i="95"/>
  <c r="AB15" i="95"/>
  <c r="AB14" i="95"/>
  <c r="AB12" i="95"/>
  <c r="AB11" i="95"/>
  <c r="AB10" i="95"/>
  <c r="AB9" i="95"/>
  <c r="AB8" i="95"/>
  <c r="AB7" i="95"/>
  <c r="U18" i="95"/>
  <c r="U17" i="95"/>
  <c r="U16" i="95"/>
  <c r="U15" i="95"/>
  <c r="U14" i="95"/>
  <c r="U12" i="95"/>
  <c r="U11" i="95"/>
  <c r="U10" i="95"/>
  <c r="U9" i="95"/>
  <c r="U8" i="95"/>
  <c r="U7" i="95"/>
  <c r="N18" i="95"/>
  <c r="N17" i="95"/>
  <c r="N16" i="95"/>
  <c r="N15" i="95"/>
  <c r="N14" i="95"/>
  <c r="N12" i="95"/>
  <c r="N11" i="95"/>
  <c r="N10" i="95"/>
  <c r="N9" i="95"/>
  <c r="N8" i="95"/>
  <c r="N7" i="95"/>
  <c r="G18" i="95"/>
  <c r="G17" i="95"/>
  <c r="G16" i="95"/>
  <c r="G15" i="95"/>
  <c r="G14" i="95"/>
  <c r="G12" i="95"/>
  <c r="G11" i="95"/>
  <c r="G10" i="95"/>
  <c r="G9" i="95"/>
  <c r="G8" i="95"/>
  <c r="G7" i="95"/>
  <c r="AD10" i="144"/>
  <c r="BA11" i="146" l="1"/>
  <c r="BA9" i="147"/>
  <c r="BA8" i="147"/>
  <c r="AW11" i="95"/>
  <c r="BA10" i="146"/>
  <c r="BA13" i="147"/>
  <c r="BA9" i="146"/>
  <c r="BA13" i="146"/>
  <c r="BA13" i="145"/>
  <c r="AV11" i="95"/>
  <c r="BA12" i="146"/>
  <c r="BA10" i="145"/>
  <c r="BA11" i="145"/>
  <c r="BA10" i="147"/>
  <c r="BA12" i="147"/>
  <c r="BA11" i="147"/>
  <c r="BC14" i="147"/>
  <c r="BA9" i="145"/>
  <c r="BA12" i="145"/>
  <c r="BA8" i="145"/>
  <c r="BA8" i="146"/>
  <c r="BC14" i="146"/>
  <c r="BB14" i="147"/>
  <c r="BB14" i="146"/>
  <c r="BC14" i="145"/>
  <c r="BB14" i="145"/>
  <c r="BA7" i="147"/>
  <c r="BA7" i="146"/>
  <c r="BA7" i="145"/>
  <c r="AM19" i="144"/>
  <c r="W19" i="144"/>
  <c r="O19" i="144"/>
  <c r="AM19" i="143"/>
  <c r="W19" i="143"/>
  <c r="G19" i="143"/>
  <c r="O19" i="143"/>
  <c r="AE19" i="144"/>
  <c r="G19" i="144"/>
  <c r="AE19" i="143"/>
  <c r="AP19" i="95"/>
  <c r="AI19" i="95"/>
  <c r="G19" i="95"/>
  <c r="U19" i="95"/>
  <c r="N19" i="95"/>
  <c r="AB19" i="95"/>
  <c r="AP18" i="144"/>
  <c r="AO18" i="144"/>
  <c r="AN18" i="144"/>
  <c r="AL18" i="144"/>
  <c r="AK18" i="144"/>
  <c r="AJ18" i="144"/>
  <c r="AH18" i="144"/>
  <c r="AG18" i="144"/>
  <c r="AF18" i="144"/>
  <c r="AD18" i="144"/>
  <c r="AC18" i="144"/>
  <c r="AB18" i="144"/>
  <c r="Z18" i="144"/>
  <c r="Y18" i="144"/>
  <c r="X18" i="144"/>
  <c r="V18" i="144"/>
  <c r="U18" i="144"/>
  <c r="T18" i="144"/>
  <c r="R18" i="144"/>
  <c r="Q18" i="144"/>
  <c r="P18" i="144"/>
  <c r="N18" i="144"/>
  <c r="M18" i="144"/>
  <c r="L18" i="144"/>
  <c r="J18" i="144"/>
  <c r="I18" i="144"/>
  <c r="H18" i="144"/>
  <c r="F18" i="144"/>
  <c r="E18" i="144"/>
  <c r="D18" i="144"/>
  <c r="AP17" i="144"/>
  <c r="AO17" i="144"/>
  <c r="AN17" i="144"/>
  <c r="AL17" i="144"/>
  <c r="AK17" i="144"/>
  <c r="AJ17" i="144"/>
  <c r="AH17" i="144"/>
  <c r="AG17" i="144"/>
  <c r="AF17" i="144"/>
  <c r="AD17" i="144"/>
  <c r="AC17" i="144"/>
  <c r="AB17" i="144"/>
  <c r="Z17" i="144"/>
  <c r="Y17" i="144"/>
  <c r="X17" i="144"/>
  <c r="V17" i="144"/>
  <c r="U17" i="144"/>
  <c r="T17" i="144"/>
  <c r="R17" i="144"/>
  <c r="Q17" i="144"/>
  <c r="P17" i="144"/>
  <c r="N17" i="144"/>
  <c r="M17" i="144"/>
  <c r="L17" i="144"/>
  <c r="J17" i="144"/>
  <c r="I17" i="144"/>
  <c r="H17" i="144"/>
  <c r="F17" i="144"/>
  <c r="E17" i="144"/>
  <c r="D17" i="144"/>
  <c r="AP16" i="144"/>
  <c r="AO16" i="144"/>
  <c r="AN16" i="144"/>
  <c r="AL16" i="144"/>
  <c r="AK16" i="144"/>
  <c r="AJ16" i="144"/>
  <c r="AH16" i="144"/>
  <c r="AG16" i="144"/>
  <c r="AF16" i="144"/>
  <c r="AD16" i="144"/>
  <c r="AC16" i="144"/>
  <c r="AB16" i="144"/>
  <c r="Z16" i="144"/>
  <c r="Y16" i="144"/>
  <c r="X16" i="144"/>
  <c r="V16" i="144"/>
  <c r="U16" i="144"/>
  <c r="T16" i="144"/>
  <c r="R16" i="144"/>
  <c r="Q16" i="144"/>
  <c r="P16" i="144"/>
  <c r="N16" i="144"/>
  <c r="M16" i="144"/>
  <c r="L16" i="144"/>
  <c r="J16" i="144"/>
  <c r="I16" i="144"/>
  <c r="H16" i="144"/>
  <c r="F16" i="144"/>
  <c r="E16" i="144"/>
  <c r="D16" i="144"/>
  <c r="AP15" i="144"/>
  <c r="AO15" i="144"/>
  <c r="AN15" i="144"/>
  <c r="AL15" i="144"/>
  <c r="AK15" i="144"/>
  <c r="AJ15" i="144"/>
  <c r="AH15" i="144"/>
  <c r="AG15" i="144"/>
  <c r="AF15" i="144"/>
  <c r="AD15" i="144"/>
  <c r="AC15" i="144"/>
  <c r="AB15" i="144"/>
  <c r="Z15" i="144"/>
  <c r="Y15" i="144"/>
  <c r="X15" i="144"/>
  <c r="V15" i="144"/>
  <c r="U15" i="144"/>
  <c r="T15" i="144"/>
  <c r="R15" i="144"/>
  <c r="Q15" i="144"/>
  <c r="P15" i="144"/>
  <c r="N15" i="144"/>
  <c r="M15" i="144"/>
  <c r="L15" i="144"/>
  <c r="J15" i="144"/>
  <c r="I15" i="144"/>
  <c r="H15" i="144"/>
  <c r="F15" i="144"/>
  <c r="E15" i="144"/>
  <c r="D15" i="144"/>
  <c r="AP14" i="144"/>
  <c r="AO14" i="144"/>
  <c r="AN14" i="144"/>
  <c r="AL14" i="144"/>
  <c r="AK14" i="144"/>
  <c r="AJ14" i="144"/>
  <c r="AH14" i="144"/>
  <c r="AG14" i="144"/>
  <c r="AF14" i="144"/>
  <c r="AD14" i="144"/>
  <c r="AC14" i="144"/>
  <c r="AB14" i="144"/>
  <c r="Z14" i="144"/>
  <c r="Y14" i="144"/>
  <c r="X14" i="144"/>
  <c r="V14" i="144"/>
  <c r="U14" i="144"/>
  <c r="T14" i="144"/>
  <c r="R14" i="144"/>
  <c r="Q14" i="144"/>
  <c r="P14" i="144"/>
  <c r="N14" i="144"/>
  <c r="M14" i="144"/>
  <c r="L14" i="144"/>
  <c r="J14" i="144"/>
  <c r="I14" i="144"/>
  <c r="H14" i="144"/>
  <c r="F14" i="144"/>
  <c r="E14" i="144"/>
  <c r="D14" i="144"/>
  <c r="AW12" i="144"/>
  <c r="AV12" i="144"/>
  <c r="AU12" i="144"/>
  <c r="AT12" i="144"/>
  <c r="AS12" i="144"/>
  <c r="AR12" i="144"/>
  <c r="AP12" i="144"/>
  <c r="AO12" i="144"/>
  <c r="AN12" i="144"/>
  <c r="AL12" i="144"/>
  <c r="AK12" i="144"/>
  <c r="AJ12" i="144"/>
  <c r="AH12" i="144"/>
  <c r="AG12" i="144"/>
  <c r="AF12" i="144"/>
  <c r="AD12" i="144"/>
  <c r="AC12" i="144"/>
  <c r="AB12" i="144"/>
  <c r="Z12" i="144"/>
  <c r="Y12" i="144"/>
  <c r="X12" i="144"/>
  <c r="V12" i="144"/>
  <c r="U12" i="144"/>
  <c r="T12" i="144"/>
  <c r="R12" i="144"/>
  <c r="Q12" i="144"/>
  <c r="P12" i="144"/>
  <c r="N12" i="144"/>
  <c r="M12" i="144"/>
  <c r="L12" i="144"/>
  <c r="J12" i="144"/>
  <c r="I12" i="144"/>
  <c r="H12" i="144"/>
  <c r="F12" i="144"/>
  <c r="E12" i="144"/>
  <c r="D12" i="144"/>
  <c r="AW11" i="144"/>
  <c r="AV11" i="144"/>
  <c r="AU11" i="144"/>
  <c r="AT11" i="144"/>
  <c r="AS11" i="144"/>
  <c r="AR11" i="144"/>
  <c r="AP11" i="144"/>
  <c r="AO11" i="144"/>
  <c r="AN11" i="144"/>
  <c r="AL11" i="144"/>
  <c r="AK11" i="144"/>
  <c r="AJ11" i="144"/>
  <c r="AH11" i="144"/>
  <c r="AG11" i="144"/>
  <c r="AF11" i="144"/>
  <c r="AD11" i="144"/>
  <c r="AC11" i="144"/>
  <c r="AB11" i="144"/>
  <c r="Z11" i="144"/>
  <c r="Y11" i="144"/>
  <c r="X11" i="144"/>
  <c r="V11" i="144"/>
  <c r="U11" i="144"/>
  <c r="T11" i="144"/>
  <c r="R11" i="144"/>
  <c r="Q11" i="144"/>
  <c r="P11" i="144"/>
  <c r="N11" i="144"/>
  <c r="M11" i="144"/>
  <c r="L11" i="144"/>
  <c r="J11" i="144"/>
  <c r="I11" i="144"/>
  <c r="H11" i="144"/>
  <c r="F11" i="144"/>
  <c r="E11" i="144"/>
  <c r="D11" i="144"/>
  <c r="AW10" i="144"/>
  <c r="AV10" i="144"/>
  <c r="AU10" i="144"/>
  <c r="AT10" i="144"/>
  <c r="AS10" i="144"/>
  <c r="AR10" i="144"/>
  <c r="AP10" i="144"/>
  <c r="AO10" i="144"/>
  <c r="AN10" i="144"/>
  <c r="AL10" i="144"/>
  <c r="AK10" i="144"/>
  <c r="AJ10" i="144"/>
  <c r="AH10" i="144"/>
  <c r="AG10" i="144"/>
  <c r="AF10" i="144"/>
  <c r="AC10" i="144"/>
  <c r="AB10" i="144"/>
  <c r="Z10" i="144"/>
  <c r="Y10" i="144"/>
  <c r="X10" i="144"/>
  <c r="V10" i="144"/>
  <c r="U10" i="144"/>
  <c r="T10" i="144"/>
  <c r="R10" i="144"/>
  <c r="Q10" i="144"/>
  <c r="P10" i="144"/>
  <c r="N10" i="144"/>
  <c r="M10" i="144"/>
  <c r="L10" i="144"/>
  <c r="J10" i="144"/>
  <c r="I10" i="144"/>
  <c r="H10" i="144"/>
  <c r="F10" i="144"/>
  <c r="E10" i="144"/>
  <c r="D10" i="144"/>
  <c r="AW9" i="144"/>
  <c r="AV9" i="144"/>
  <c r="AU9" i="144"/>
  <c r="AT9" i="144"/>
  <c r="AS9" i="144"/>
  <c r="AR9" i="144"/>
  <c r="AP9" i="144"/>
  <c r="AO9" i="144"/>
  <c r="AN9" i="144"/>
  <c r="AL9" i="144"/>
  <c r="AK9" i="144"/>
  <c r="AJ9" i="144"/>
  <c r="AH9" i="144"/>
  <c r="AG9" i="144"/>
  <c r="AF9" i="144"/>
  <c r="AD9" i="144"/>
  <c r="AC9" i="144"/>
  <c r="AB9" i="144"/>
  <c r="Z9" i="144"/>
  <c r="Y9" i="144"/>
  <c r="X9" i="144"/>
  <c r="V9" i="144"/>
  <c r="U9" i="144"/>
  <c r="T9" i="144"/>
  <c r="R9" i="144"/>
  <c r="Q9" i="144"/>
  <c r="P9" i="144"/>
  <c r="N9" i="144"/>
  <c r="M9" i="144"/>
  <c r="L9" i="144"/>
  <c r="J9" i="144"/>
  <c r="I9" i="144"/>
  <c r="H9" i="144"/>
  <c r="F9" i="144"/>
  <c r="E9" i="144"/>
  <c r="D9" i="144"/>
  <c r="AW8" i="144"/>
  <c r="AV8" i="144"/>
  <c r="AU8" i="144"/>
  <c r="AT8" i="144"/>
  <c r="AS8" i="144"/>
  <c r="AR8" i="144"/>
  <c r="AP8" i="144"/>
  <c r="AO8" i="144"/>
  <c r="AN8" i="144"/>
  <c r="AL8" i="144"/>
  <c r="AK8" i="144"/>
  <c r="AJ8" i="144"/>
  <c r="AH8" i="144"/>
  <c r="AG8" i="144"/>
  <c r="AF8" i="144"/>
  <c r="AD8" i="144"/>
  <c r="AC8" i="144"/>
  <c r="AB8" i="144"/>
  <c r="Z8" i="144"/>
  <c r="Y8" i="144"/>
  <c r="X8" i="144"/>
  <c r="V8" i="144"/>
  <c r="U8" i="144"/>
  <c r="T8" i="144"/>
  <c r="R8" i="144"/>
  <c r="Q8" i="144"/>
  <c r="P8" i="144"/>
  <c r="N8" i="144"/>
  <c r="M8" i="144"/>
  <c r="L8" i="144"/>
  <c r="J8" i="144"/>
  <c r="I8" i="144"/>
  <c r="H8" i="144"/>
  <c r="F8" i="144"/>
  <c r="E8" i="144"/>
  <c r="D8" i="144"/>
  <c r="AW7" i="144"/>
  <c r="AV7" i="144"/>
  <c r="AU7" i="144"/>
  <c r="AT7" i="144"/>
  <c r="AS7" i="144"/>
  <c r="AR7" i="144"/>
  <c r="AP7" i="144"/>
  <c r="AO7" i="144"/>
  <c r="AN7" i="144"/>
  <c r="AL7" i="144"/>
  <c r="AK7" i="144"/>
  <c r="AJ7" i="144"/>
  <c r="AH7" i="144"/>
  <c r="AG7" i="144"/>
  <c r="AF7" i="144"/>
  <c r="AD7" i="144"/>
  <c r="AC7" i="144"/>
  <c r="AB7" i="144"/>
  <c r="Z7" i="144"/>
  <c r="Y7" i="144"/>
  <c r="X7" i="144"/>
  <c r="V7" i="144"/>
  <c r="U7" i="144"/>
  <c r="T7" i="144"/>
  <c r="R7" i="144"/>
  <c r="Q7" i="144"/>
  <c r="P7" i="144"/>
  <c r="N7" i="144"/>
  <c r="M7" i="144"/>
  <c r="L7" i="144"/>
  <c r="J7" i="144"/>
  <c r="I7" i="144"/>
  <c r="H7" i="144"/>
  <c r="F7" i="144"/>
  <c r="E7" i="144"/>
  <c r="D7" i="144"/>
  <c r="AP18" i="143"/>
  <c r="AO18" i="143"/>
  <c r="AN18" i="143"/>
  <c r="AL18" i="143"/>
  <c r="AK18" i="143"/>
  <c r="AJ18" i="143"/>
  <c r="AH18" i="143"/>
  <c r="AG18" i="143"/>
  <c r="AF18" i="143"/>
  <c r="AD18" i="143"/>
  <c r="AC18" i="143"/>
  <c r="AB18" i="143"/>
  <c r="Z18" i="143"/>
  <c r="Y18" i="143"/>
  <c r="X18" i="143"/>
  <c r="V18" i="143"/>
  <c r="U18" i="143"/>
  <c r="T18" i="143"/>
  <c r="R18" i="143"/>
  <c r="Q18" i="143"/>
  <c r="P18" i="143"/>
  <c r="N18" i="143"/>
  <c r="M18" i="143"/>
  <c r="L18" i="143"/>
  <c r="J18" i="143"/>
  <c r="I18" i="143"/>
  <c r="H18" i="143"/>
  <c r="F18" i="143"/>
  <c r="E18" i="143"/>
  <c r="D18" i="143"/>
  <c r="AP17" i="143"/>
  <c r="AO17" i="143"/>
  <c r="AN17" i="143"/>
  <c r="AL17" i="143"/>
  <c r="AK17" i="143"/>
  <c r="AJ17" i="143"/>
  <c r="AH17" i="143"/>
  <c r="AG17" i="143"/>
  <c r="AF17" i="143"/>
  <c r="AD17" i="143"/>
  <c r="AC17" i="143"/>
  <c r="AB17" i="143"/>
  <c r="Z17" i="143"/>
  <c r="Y17" i="143"/>
  <c r="X17" i="143"/>
  <c r="V17" i="143"/>
  <c r="U17" i="143"/>
  <c r="T17" i="143"/>
  <c r="R17" i="143"/>
  <c r="Q17" i="143"/>
  <c r="P17" i="143"/>
  <c r="N17" i="143"/>
  <c r="M17" i="143"/>
  <c r="L17" i="143"/>
  <c r="J17" i="143"/>
  <c r="I17" i="143"/>
  <c r="H17" i="143"/>
  <c r="F17" i="143"/>
  <c r="E17" i="143"/>
  <c r="D17" i="143"/>
  <c r="AP16" i="143"/>
  <c r="AO16" i="143"/>
  <c r="AN16" i="143"/>
  <c r="AL16" i="143"/>
  <c r="AK16" i="143"/>
  <c r="AJ16" i="143"/>
  <c r="AH16" i="143"/>
  <c r="AG16" i="143"/>
  <c r="AF16" i="143"/>
  <c r="AD16" i="143"/>
  <c r="AC16" i="143"/>
  <c r="AB16" i="143"/>
  <c r="Z16" i="143"/>
  <c r="Y16" i="143"/>
  <c r="X16" i="143"/>
  <c r="V16" i="143"/>
  <c r="U16" i="143"/>
  <c r="T16" i="143"/>
  <c r="R16" i="143"/>
  <c r="Q16" i="143"/>
  <c r="P16" i="143"/>
  <c r="N16" i="143"/>
  <c r="M16" i="143"/>
  <c r="L16" i="143"/>
  <c r="J16" i="143"/>
  <c r="I16" i="143"/>
  <c r="H16" i="143"/>
  <c r="F16" i="143"/>
  <c r="E16" i="143"/>
  <c r="D16" i="143"/>
  <c r="AP15" i="143"/>
  <c r="AO15" i="143"/>
  <c r="AN15" i="143"/>
  <c r="AL15" i="143"/>
  <c r="AK15" i="143"/>
  <c r="AJ15" i="143"/>
  <c r="AH15" i="143"/>
  <c r="AG15" i="143"/>
  <c r="AF15" i="143"/>
  <c r="AD15" i="143"/>
  <c r="AC15" i="143"/>
  <c r="AB15" i="143"/>
  <c r="Z15" i="143"/>
  <c r="Y15" i="143"/>
  <c r="X15" i="143"/>
  <c r="V15" i="143"/>
  <c r="U15" i="143"/>
  <c r="T15" i="143"/>
  <c r="R15" i="143"/>
  <c r="Q15" i="143"/>
  <c r="P15" i="143"/>
  <c r="N15" i="143"/>
  <c r="M15" i="143"/>
  <c r="L15" i="143"/>
  <c r="J15" i="143"/>
  <c r="I15" i="143"/>
  <c r="H15" i="143"/>
  <c r="F15" i="143"/>
  <c r="E15" i="143"/>
  <c r="D15" i="143"/>
  <c r="AP14" i="143"/>
  <c r="AO14" i="143"/>
  <c r="AN14" i="143"/>
  <c r="AL14" i="143"/>
  <c r="AK14" i="143"/>
  <c r="AJ14" i="143"/>
  <c r="AH14" i="143"/>
  <c r="AG14" i="143"/>
  <c r="AF14" i="143"/>
  <c r="AD14" i="143"/>
  <c r="AC14" i="143"/>
  <c r="AB14" i="143"/>
  <c r="Z14" i="143"/>
  <c r="Y14" i="143"/>
  <c r="X14" i="143"/>
  <c r="V14" i="143"/>
  <c r="U14" i="143"/>
  <c r="T14" i="143"/>
  <c r="R14" i="143"/>
  <c r="Q14" i="143"/>
  <c r="P14" i="143"/>
  <c r="N14" i="143"/>
  <c r="M14" i="143"/>
  <c r="L14" i="143"/>
  <c r="J14" i="143"/>
  <c r="I14" i="143"/>
  <c r="H14" i="143"/>
  <c r="F14" i="143"/>
  <c r="E14" i="143"/>
  <c r="D14" i="143"/>
  <c r="AW12" i="143"/>
  <c r="AV12" i="143"/>
  <c r="AU12" i="143"/>
  <c r="AT12" i="143"/>
  <c r="AS12" i="143"/>
  <c r="AR12" i="143"/>
  <c r="AP12" i="143"/>
  <c r="AO12" i="143"/>
  <c r="AN12" i="143"/>
  <c r="AL12" i="143"/>
  <c r="AK12" i="143"/>
  <c r="AJ12" i="143"/>
  <c r="AH12" i="143"/>
  <c r="AG12" i="143"/>
  <c r="AF12" i="143"/>
  <c r="AD12" i="143"/>
  <c r="AC12" i="143"/>
  <c r="AB12" i="143"/>
  <c r="Z12" i="143"/>
  <c r="Y12" i="143"/>
  <c r="X12" i="143"/>
  <c r="V12" i="143"/>
  <c r="U12" i="143"/>
  <c r="T12" i="143"/>
  <c r="R12" i="143"/>
  <c r="Q12" i="143"/>
  <c r="P12" i="143"/>
  <c r="N12" i="143"/>
  <c r="M12" i="143"/>
  <c r="L12" i="143"/>
  <c r="J12" i="143"/>
  <c r="I12" i="143"/>
  <c r="H12" i="143"/>
  <c r="F12" i="143"/>
  <c r="E12" i="143"/>
  <c r="D12" i="143"/>
  <c r="AW11" i="143"/>
  <c r="AV11" i="143"/>
  <c r="AU11" i="143"/>
  <c r="AT11" i="143"/>
  <c r="AS11" i="143"/>
  <c r="AR11" i="143"/>
  <c r="AP11" i="143"/>
  <c r="AO11" i="143"/>
  <c r="AN11" i="143"/>
  <c r="AL11" i="143"/>
  <c r="AK11" i="143"/>
  <c r="AJ11" i="143"/>
  <c r="AH11" i="143"/>
  <c r="AG11" i="143"/>
  <c r="AF11" i="143"/>
  <c r="AD11" i="143"/>
  <c r="AC11" i="143"/>
  <c r="AB11" i="143"/>
  <c r="Z11" i="143"/>
  <c r="Y11" i="143"/>
  <c r="X11" i="143"/>
  <c r="V11" i="143"/>
  <c r="U11" i="143"/>
  <c r="T11" i="143"/>
  <c r="R11" i="143"/>
  <c r="Q11" i="143"/>
  <c r="P11" i="143"/>
  <c r="N11" i="143"/>
  <c r="M11" i="143"/>
  <c r="L11" i="143"/>
  <c r="J11" i="143"/>
  <c r="I11" i="143"/>
  <c r="H11" i="143"/>
  <c r="F11" i="143"/>
  <c r="E11" i="143"/>
  <c r="D11" i="143"/>
  <c r="AW10" i="143"/>
  <c r="AV10" i="143"/>
  <c r="AU10" i="143"/>
  <c r="AT10" i="143"/>
  <c r="AS10" i="143"/>
  <c r="AR10" i="143"/>
  <c r="AP10" i="143"/>
  <c r="AO10" i="143"/>
  <c r="AN10" i="143"/>
  <c r="AL10" i="143"/>
  <c r="AK10" i="143"/>
  <c r="AJ10" i="143"/>
  <c r="AH10" i="143"/>
  <c r="AG10" i="143"/>
  <c r="AF10" i="143"/>
  <c r="AD10" i="143"/>
  <c r="AC10" i="143"/>
  <c r="AB10" i="143"/>
  <c r="Z10" i="143"/>
  <c r="Y10" i="143"/>
  <c r="X10" i="143"/>
  <c r="V10" i="143"/>
  <c r="U10" i="143"/>
  <c r="T10" i="143"/>
  <c r="R10" i="143"/>
  <c r="Q10" i="143"/>
  <c r="P10" i="143"/>
  <c r="N10" i="143"/>
  <c r="M10" i="143"/>
  <c r="L10" i="143"/>
  <c r="J10" i="143"/>
  <c r="I10" i="143"/>
  <c r="H10" i="143"/>
  <c r="F10" i="143"/>
  <c r="E10" i="143"/>
  <c r="D10" i="143"/>
  <c r="AW9" i="143"/>
  <c r="AV9" i="143"/>
  <c r="AU9" i="143"/>
  <c r="AT9" i="143"/>
  <c r="AS9" i="143"/>
  <c r="AR9" i="143"/>
  <c r="AP9" i="143"/>
  <c r="AO9" i="143"/>
  <c r="AN9" i="143"/>
  <c r="AL9" i="143"/>
  <c r="AK9" i="143"/>
  <c r="AJ9" i="143"/>
  <c r="AH9" i="143"/>
  <c r="AG9" i="143"/>
  <c r="AF9" i="143"/>
  <c r="AD9" i="143"/>
  <c r="AC9" i="143"/>
  <c r="AB9" i="143"/>
  <c r="Z9" i="143"/>
  <c r="Y9" i="143"/>
  <c r="X9" i="143"/>
  <c r="V9" i="143"/>
  <c r="U9" i="143"/>
  <c r="T9" i="143"/>
  <c r="R9" i="143"/>
  <c r="Q9" i="143"/>
  <c r="P9" i="143"/>
  <c r="N9" i="143"/>
  <c r="M9" i="143"/>
  <c r="L9" i="143"/>
  <c r="J9" i="143"/>
  <c r="I9" i="143"/>
  <c r="H9" i="143"/>
  <c r="F9" i="143"/>
  <c r="E9" i="143"/>
  <c r="D9" i="143"/>
  <c r="AW8" i="143"/>
  <c r="AV8" i="143"/>
  <c r="AU8" i="143"/>
  <c r="AT8" i="143"/>
  <c r="AS8" i="143"/>
  <c r="AR8" i="143"/>
  <c r="AP8" i="143"/>
  <c r="AO8" i="143"/>
  <c r="AN8" i="143"/>
  <c r="AL8" i="143"/>
  <c r="AK8" i="143"/>
  <c r="AJ8" i="143"/>
  <c r="AH8" i="143"/>
  <c r="AG8" i="143"/>
  <c r="AF8" i="143"/>
  <c r="AD8" i="143"/>
  <c r="AC8" i="143"/>
  <c r="AB8" i="143"/>
  <c r="Z8" i="143"/>
  <c r="Y8" i="143"/>
  <c r="X8" i="143"/>
  <c r="V8" i="143"/>
  <c r="U8" i="143"/>
  <c r="T8" i="143"/>
  <c r="R8" i="143"/>
  <c r="Q8" i="143"/>
  <c r="P8" i="143"/>
  <c r="N8" i="143"/>
  <c r="M8" i="143"/>
  <c r="L8" i="143"/>
  <c r="J8" i="143"/>
  <c r="I8" i="143"/>
  <c r="H8" i="143"/>
  <c r="F8" i="143"/>
  <c r="E8" i="143"/>
  <c r="D8" i="143"/>
  <c r="AW7" i="143"/>
  <c r="AV7" i="143"/>
  <c r="AU7" i="143"/>
  <c r="AT7" i="143"/>
  <c r="AS7" i="143"/>
  <c r="AR7" i="143"/>
  <c r="AP7" i="143"/>
  <c r="AO7" i="143"/>
  <c r="AN7" i="143"/>
  <c r="AL7" i="143"/>
  <c r="AK7" i="143"/>
  <c r="AJ7" i="143"/>
  <c r="AH7" i="143"/>
  <c r="AG7" i="143"/>
  <c r="AF7" i="143"/>
  <c r="AD7" i="143"/>
  <c r="AC7" i="143"/>
  <c r="AB7" i="143"/>
  <c r="Z7" i="143"/>
  <c r="Y7" i="143"/>
  <c r="X7" i="143"/>
  <c r="V7" i="143"/>
  <c r="U7" i="143"/>
  <c r="T7" i="143"/>
  <c r="R7" i="143"/>
  <c r="Q7" i="143"/>
  <c r="P7" i="143"/>
  <c r="N7" i="143"/>
  <c r="M7" i="143"/>
  <c r="L7" i="143"/>
  <c r="J7" i="143"/>
  <c r="I7" i="143"/>
  <c r="H7" i="143"/>
  <c r="F7" i="143"/>
  <c r="E7" i="143"/>
  <c r="D7" i="143"/>
  <c r="BB7" i="143" l="1"/>
  <c r="AS19" i="143"/>
  <c r="AU19" i="143"/>
  <c r="AV19" i="143"/>
  <c r="AS19" i="144"/>
  <c r="AF19" i="143"/>
  <c r="AW19" i="143"/>
  <c r="AT19" i="144"/>
  <c r="AU19" i="144"/>
  <c r="BA12" i="143"/>
  <c r="BB9" i="143"/>
  <c r="L19" i="144"/>
  <c r="AV19" i="144"/>
  <c r="M19" i="144"/>
  <c r="AZ8" i="144" s="1"/>
  <c r="BB10" i="143"/>
  <c r="E19" i="143"/>
  <c r="J19" i="144"/>
  <c r="E19" i="144"/>
  <c r="U19" i="144"/>
  <c r="V19" i="144"/>
  <c r="AL19" i="144"/>
  <c r="BB9" i="144"/>
  <c r="BB10" i="144"/>
  <c r="AU11" i="95"/>
  <c r="AP19" i="143"/>
  <c r="AW19" i="144"/>
  <c r="BB7" i="144"/>
  <c r="T23" i="144"/>
  <c r="AJ23" i="144"/>
  <c r="AD19" i="143"/>
  <c r="AC19" i="144"/>
  <c r="AD19" i="144"/>
  <c r="AG19" i="144"/>
  <c r="AF19" i="144"/>
  <c r="AO19" i="144"/>
  <c r="AN19" i="144"/>
  <c r="P19" i="144"/>
  <c r="BA8" i="144"/>
  <c r="Q19" i="144"/>
  <c r="L23" i="144"/>
  <c r="BB11" i="144"/>
  <c r="I19" i="144"/>
  <c r="F19" i="144"/>
  <c r="N19" i="144"/>
  <c r="BA9" i="144"/>
  <c r="BA7" i="144"/>
  <c r="X19" i="144"/>
  <c r="BA10" i="144"/>
  <c r="Y19" i="144"/>
  <c r="AR23" i="144"/>
  <c r="AK19" i="144"/>
  <c r="T19" i="143"/>
  <c r="BB11" i="143"/>
  <c r="AG19" i="143"/>
  <c r="Y19" i="143"/>
  <c r="Q19" i="143"/>
  <c r="BA10" i="143"/>
  <c r="X19" i="143"/>
  <c r="BA9" i="143"/>
  <c r="AB23" i="143"/>
  <c r="V19" i="143"/>
  <c r="X23" i="143"/>
  <c r="P19" i="143"/>
  <c r="L23" i="143"/>
  <c r="BA11" i="143"/>
  <c r="L19" i="143"/>
  <c r="D19" i="143"/>
  <c r="BA7" i="143"/>
  <c r="I19" i="143"/>
  <c r="N19" i="143"/>
  <c r="AR23" i="143"/>
  <c r="AT19" i="143"/>
  <c r="AO19" i="143"/>
  <c r="AL19" i="143"/>
  <c r="AN19" i="143"/>
  <c r="AJ19" i="143"/>
  <c r="AJ23" i="143"/>
  <c r="AK19" i="143"/>
  <c r="AC19" i="143"/>
  <c r="M19" i="143"/>
  <c r="X23" i="144"/>
  <c r="BB8" i="143"/>
  <c r="U19" i="143"/>
  <c r="AN23" i="144"/>
  <c r="AP19" i="144"/>
  <c r="AF23" i="144"/>
  <c r="AH19" i="144"/>
  <c r="AB23" i="144"/>
  <c r="Z19" i="144"/>
  <c r="P23" i="144"/>
  <c r="R19" i="144"/>
  <c r="BB12" i="144"/>
  <c r="BA12" i="144"/>
  <c r="H23" i="144"/>
  <c r="D23" i="144"/>
  <c r="AN23" i="143"/>
  <c r="AH19" i="143"/>
  <c r="AF23" i="143"/>
  <c r="Z19" i="143"/>
  <c r="R19" i="143"/>
  <c r="BB12" i="143"/>
  <c r="P23" i="143"/>
  <c r="J19" i="143"/>
  <c r="BA11" i="144"/>
  <c r="D19" i="144"/>
  <c r="T19" i="144"/>
  <c r="AJ19" i="144"/>
  <c r="BB8" i="144"/>
  <c r="H19" i="144"/>
  <c r="AB19" i="144"/>
  <c r="AR19" i="144"/>
  <c r="AZ8" i="143"/>
  <c r="F19" i="143"/>
  <c r="D23" i="143"/>
  <c r="H23" i="143"/>
  <c r="H19" i="143"/>
  <c r="T23" i="143"/>
  <c r="AB19" i="143"/>
  <c r="AR19" i="143"/>
  <c r="BA8" i="143"/>
  <c r="AZ11" i="143" l="1"/>
  <c r="AZ7" i="143"/>
  <c r="AZ12" i="143"/>
  <c r="AZ12" i="144"/>
  <c r="AZ9" i="144"/>
  <c r="AZ10" i="144"/>
  <c r="AZ11" i="144"/>
  <c r="BB13" i="144"/>
  <c r="AZ10" i="143"/>
  <c r="BA13" i="143"/>
  <c r="AZ9" i="143"/>
  <c r="BB13" i="143"/>
  <c r="BA13" i="144"/>
  <c r="AZ7" i="144"/>
  <c r="D52" i="35" l="1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D1" i="35"/>
  <c r="A1" i="35"/>
  <c r="A2" i="35"/>
  <c r="A3" i="35"/>
  <c r="A4" i="35"/>
  <c r="A5" i="35"/>
  <c r="A6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K18" i="95"/>
  <c r="AJ18" i="95"/>
  <c r="AH18" i="95"/>
  <c r="AG18" i="95"/>
  <c r="AF18" i="95"/>
  <c r="AD18" i="95"/>
  <c r="AC18" i="95"/>
  <c r="AA18" i="95"/>
  <c r="Z18" i="95"/>
  <c r="Y18" i="95"/>
  <c r="W18" i="95"/>
  <c r="V18" i="95"/>
  <c r="T18" i="95"/>
  <c r="S18" i="95"/>
  <c r="R18" i="95"/>
  <c r="P18" i="95"/>
  <c r="O18" i="95"/>
  <c r="M18" i="95"/>
  <c r="L18" i="95"/>
  <c r="K18" i="95"/>
  <c r="I18" i="95"/>
  <c r="H18" i="95"/>
  <c r="F18" i="95"/>
  <c r="E18" i="95"/>
  <c r="D18" i="95"/>
  <c r="AK17" i="95"/>
  <c r="AJ17" i="95"/>
  <c r="AH17" i="95"/>
  <c r="AG17" i="95"/>
  <c r="AF17" i="95"/>
  <c r="AD17" i="95"/>
  <c r="AC17" i="95"/>
  <c r="AA17" i="95"/>
  <c r="Z17" i="95"/>
  <c r="Y17" i="95"/>
  <c r="W17" i="95"/>
  <c r="V17" i="95"/>
  <c r="T17" i="95"/>
  <c r="S17" i="95"/>
  <c r="R17" i="95"/>
  <c r="P17" i="95"/>
  <c r="O17" i="95"/>
  <c r="M17" i="95"/>
  <c r="L17" i="95"/>
  <c r="K17" i="95"/>
  <c r="I17" i="95"/>
  <c r="H17" i="95"/>
  <c r="F17" i="95"/>
  <c r="E17" i="95"/>
  <c r="D17" i="95"/>
  <c r="AK16" i="95"/>
  <c r="AJ16" i="95"/>
  <c r="AH16" i="95"/>
  <c r="AG16" i="95"/>
  <c r="AF16" i="95"/>
  <c r="AD16" i="95"/>
  <c r="AC16" i="95"/>
  <c r="AA16" i="95"/>
  <c r="Z16" i="95"/>
  <c r="Y16" i="95"/>
  <c r="W16" i="95"/>
  <c r="V16" i="95"/>
  <c r="T16" i="95"/>
  <c r="S16" i="95"/>
  <c r="R16" i="95"/>
  <c r="P16" i="95"/>
  <c r="O16" i="95"/>
  <c r="M16" i="95"/>
  <c r="L16" i="95"/>
  <c r="K16" i="95"/>
  <c r="I16" i="95"/>
  <c r="H16" i="95"/>
  <c r="F16" i="95"/>
  <c r="E16" i="95"/>
  <c r="D16" i="95"/>
  <c r="AK15" i="95"/>
  <c r="AJ15" i="95"/>
  <c r="AH15" i="95"/>
  <c r="AG15" i="95"/>
  <c r="AF15" i="95"/>
  <c r="AD15" i="95"/>
  <c r="AC15" i="95"/>
  <c r="AA15" i="95"/>
  <c r="Z15" i="95"/>
  <c r="Y15" i="95"/>
  <c r="W15" i="95"/>
  <c r="V15" i="95"/>
  <c r="T15" i="95"/>
  <c r="S15" i="95"/>
  <c r="R15" i="95"/>
  <c r="P15" i="95"/>
  <c r="O15" i="95"/>
  <c r="M15" i="95"/>
  <c r="L15" i="95"/>
  <c r="K15" i="95"/>
  <c r="I15" i="95"/>
  <c r="H15" i="95"/>
  <c r="F15" i="95"/>
  <c r="E15" i="95"/>
  <c r="D15" i="95"/>
  <c r="AK14" i="95"/>
  <c r="AJ14" i="95"/>
  <c r="AH14" i="95"/>
  <c r="AG14" i="95"/>
  <c r="AF14" i="95"/>
  <c r="AD14" i="95"/>
  <c r="AC14" i="95"/>
  <c r="AA14" i="95"/>
  <c r="Z14" i="95"/>
  <c r="Y14" i="95"/>
  <c r="W14" i="95"/>
  <c r="V14" i="95"/>
  <c r="T14" i="95"/>
  <c r="S14" i="95"/>
  <c r="R14" i="95"/>
  <c r="P14" i="95"/>
  <c r="O14" i="95"/>
  <c r="M14" i="95"/>
  <c r="L14" i="95"/>
  <c r="K14" i="95"/>
  <c r="I14" i="95"/>
  <c r="H14" i="95"/>
  <c r="F14" i="95"/>
  <c r="E14" i="95"/>
  <c r="D14" i="95"/>
  <c r="AR12" i="95"/>
  <c r="AQ12" i="95"/>
  <c r="AO12" i="95"/>
  <c r="AN12" i="95"/>
  <c r="AM12" i="95"/>
  <c r="AK12" i="95"/>
  <c r="AJ12" i="95"/>
  <c r="AH12" i="95"/>
  <c r="AG12" i="95"/>
  <c r="AF12" i="95"/>
  <c r="AD12" i="95"/>
  <c r="AC12" i="95"/>
  <c r="AA12" i="95"/>
  <c r="Z12" i="95"/>
  <c r="Y12" i="95"/>
  <c r="W12" i="95"/>
  <c r="V12" i="95"/>
  <c r="T12" i="95"/>
  <c r="S12" i="95"/>
  <c r="R12" i="95"/>
  <c r="P12" i="95"/>
  <c r="O12" i="95"/>
  <c r="M12" i="95"/>
  <c r="L12" i="95"/>
  <c r="K12" i="95"/>
  <c r="I12" i="95"/>
  <c r="H12" i="95"/>
  <c r="F12" i="95"/>
  <c r="E12" i="95"/>
  <c r="D12" i="95"/>
  <c r="AR11" i="95"/>
  <c r="AQ11" i="95"/>
  <c r="AO11" i="95"/>
  <c r="AN11" i="95"/>
  <c r="AM11" i="95"/>
  <c r="AK11" i="95"/>
  <c r="AJ11" i="95"/>
  <c r="AH11" i="95"/>
  <c r="AG11" i="95"/>
  <c r="AF11" i="95"/>
  <c r="AD11" i="95"/>
  <c r="AC11" i="95"/>
  <c r="AA11" i="95"/>
  <c r="Z11" i="95"/>
  <c r="Y11" i="95"/>
  <c r="W11" i="95"/>
  <c r="V11" i="95"/>
  <c r="T11" i="95"/>
  <c r="S11" i="95"/>
  <c r="R11" i="95"/>
  <c r="P11" i="95"/>
  <c r="O11" i="95"/>
  <c r="M11" i="95"/>
  <c r="L11" i="95"/>
  <c r="K11" i="95"/>
  <c r="I11" i="95"/>
  <c r="H11" i="95"/>
  <c r="F11" i="95"/>
  <c r="E11" i="95"/>
  <c r="D11" i="95"/>
  <c r="AR10" i="95"/>
  <c r="AQ10" i="95"/>
  <c r="AO10" i="95"/>
  <c r="AN10" i="95"/>
  <c r="AM10" i="95"/>
  <c r="AK10" i="95"/>
  <c r="AJ10" i="95"/>
  <c r="AH10" i="95"/>
  <c r="AG10" i="95"/>
  <c r="AF10" i="95"/>
  <c r="AD10" i="95"/>
  <c r="AC10" i="95"/>
  <c r="AA10" i="95"/>
  <c r="Z10" i="95"/>
  <c r="Y10" i="95"/>
  <c r="W10" i="95"/>
  <c r="V10" i="95"/>
  <c r="T10" i="95"/>
  <c r="S10" i="95"/>
  <c r="R10" i="95"/>
  <c r="P10" i="95"/>
  <c r="O10" i="95"/>
  <c r="M10" i="95"/>
  <c r="L10" i="95"/>
  <c r="K10" i="95"/>
  <c r="I10" i="95"/>
  <c r="H10" i="95"/>
  <c r="F10" i="95"/>
  <c r="E10" i="95"/>
  <c r="D10" i="95"/>
  <c r="AR9" i="95"/>
  <c r="AQ9" i="95"/>
  <c r="AO9" i="95"/>
  <c r="AN9" i="95"/>
  <c r="AM9" i="95"/>
  <c r="AK9" i="95"/>
  <c r="AJ9" i="95"/>
  <c r="AH9" i="95"/>
  <c r="AG9" i="95"/>
  <c r="AF9" i="95"/>
  <c r="AD9" i="95"/>
  <c r="AC9" i="95"/>
  <c r="AA9" i="95"/>
  <c r="Z9" i="95"/>
  <c r="Y9" i="95"/>
  <c r="W9" i="95"/>
  <c r="V9" i="95"/>
  <c r="T9" i="95"/>
  <c r="S9" i="95"/>
  <c r="R9" i="95"/>
  <c r="P9" i="95"/>
  <c r="O9" i="95"/>
  <c r="M9" i="95"/>
  <c r="L9" i="95"/>
  <c r="K9" i="95"/>
  <c r="I9" i="95"/>
  <c r="H9" i="95"/>
  <c r="F9" i="95"/>
  <c r="E9" i="95"/>
  <c r="D9" i="95"/>
  <c r="AR8" i="95"/>
  <c r="AQ8" i="95"/>
  <c r="AO8" i="95"/>
  <c r="AN8" i="95"/>
  <c r="AM8" i="95"/>
  <c r="AK8" i="95"/>
  <c r="AJ8" i="95"/>
  <c r="AH8" i="95"/>
  <c r="AG8" i="95"/>
  <c r="AF8" i="95"/>
  <c r="AD8" i="95"/>
  <c r="AC8" i="95"/>
  <c r="AA8" i="95"/>
  <c r="Z8" i="95"/>
  <c r="Y8" i="95"/>
  <c r="W8" i="95"/>
  <c r="V8" i="95"/>
  <c r="T8" i="95"/>
  <c r="S8" i="95"/>
  <c r="R8" i="95"/>
  <c r="P8" i="95"/>
  <c r="O8" i="95"/>
  <c r="M8" i="95"/>
  <c r="L8" i="95"/>
  <c r="K8" i="95"/>
  <c r="I8" i="95"/>
  <c r="H8" i="95"/>
  <c r="F8" i="95"/>
  <c r="E8" i="95"/>
  <c r="D8" i="95"/>
  <c r="AR7" i="95"/>
  <c r="AQ7" i="95"/>
  <c r="AO7" i="95"/>
  <c r="AN7" i="95"/>
  <c r="AM7" i="95"/>
  <c r="AK7" i="95"/>
  <c r="AJ7" i="95"/>
  <c r="AH7" i="95"/>
  <c r="AG7" i="95"/>
  <c r="AF7" i="95"/>
  <c r="AD7" i="95"/>
  <c r="AC7" i="95"/>
  <c r="AA7" i="95"/>
  <c r="Z7" i="95"/>
  <c r="Y7" i="95"/>
  <c r="W7" i="95"/>
  <c r="V7" i="95"/>
  <c r="T7" i="95"/>
  <c r="S7" i="95"/>
  <c r="R7" i="95"/>
  <c r="P7" i="95"/>
  <c r="O7" i="95"/>
  <c r="M7" i="95"/>
  <c r="L7" i="95"/>
  <c r="K7" i="95"/>
  <c r="I7" i="95"/>
  <c r="H7" i="95"/>
  <c r="F7" i="95"/>
  <c r="E7" i="95"/>
  <c r="D7" i="95"/>
  <c r="D4" i="160" l="1"/>
  <c r="K4" i="160" s="1"/>
  <c r="R4" i="160" s="1"/>
  <c r="Y4" i="160" s="1"/>
  <c r="AF4" i="160" s="1"/>
  <c r="AM4" i="160" s="1"/>
  <c r="D4" i="161"/>
  <c r="K4" i="161" s="1"/>
  <c r="R4" i="161" s="1"/>
  <c r="Y4" i="161" s="1"/>
  <c r="AF4" i="161" s="1"/>
  <c r="AM4" i="161" s="1"/>
  <c r="D4" i="162"/>
  <c r="K4" i="162" s="1"/>
  <c r="R4" i="162" s="1"/>
  <c r="Y4" i="162" s="1"/>
  <c r="AF4" i="162" s="1"/>
  <c r="AM4" i="162" s="1"/>
  <c r="D4" i="163"/>
  <c r="K4" i="163" s="1"/>
  <c r="R4" i="163" s="1"/>
  <c r="Y4" i="163" s="1"/>
  <c r="AF4" i="163" s="1"/>
  <c r="AM4" i="163" s="1"/>
  <c r="D4" i="164"/>
  <c r="K4" i="164" s="1"/>
  <c r="R4" i="164" s="1"/>
  <c r="Y4" i="164" s="1"/>
  <c r="AF4" i="164" s="1"/>
  <c r="AM4" i="164" s="1"/>
  <c r="D4" i="157"/>
  <c r="K4" i="157" s="1"/>
  <c r="R4" i="157" s="1"/>
  <c r="Y4" i="157" s="1"/>
  <c r="AF4" i="157" s="1"/>
  <c r="AM4" i="157" s="1"/>
  <c r="D4" i="158"/>
  <c r="K4" i="158" s="1"/>
  <c r="R4" i="158" s="1"/>
  <c r="Y4" i="158" s="1"/>
  <c r="AF4" i="158" s="1"/>
  <c r="AM4" i="158" s="1"/>
  <c r="D4" i="159"/>
  <c r="K4" i="159" s="1"/>
  <c r="R4" i="159" s="1"/>
  <c r="Y4" i="159" s="1"/>
  <c r="AF4" i="159" s="1"/>
  <c r="AM4" i="159" s="1"/>
  <c r="D4" i="155"/>
  <c r="K4" i="155" s="1"/>
  <c r="R4" i="155" s="1"/>
  <c r="Y4" i="155" s="1"/>
  <c r="AF4" i="155" s="1"/>
  <c r="AM4" i="155" s="1"/>
  <c r="D4" i="156"/>
  <c r="K4" i="156" s="1"/>
  <c r="R4" i="156" s="1"/>
  <c r="Y4" i="156" s="1"/>
  <c r="AF4" i="156" s="1"/>
  <c r="AM4" i="156" s="1"/>
  <c r="D4" i="152"/>
  <c r="K4" i="152" s="1"/>
  <c r="R4" i="152" s="1"/>
  <c r="Y4" i="152" s="1"/>
  <c r="AF4" i="152" s="1"/>
  <c r="AM4" i="152" s="1"/>
  <c r="D4" i="153"/>
  <c r="K4" i="153" s="1"/>
  <c r="R4" i="153" s="1"/>
  <c r="Y4" i="153" s="1"/>
  <c r="AF4" i="153" s="1"/>
  <c r="AM4" i="153" s="1"/>
  <c r="D4" i="154"/>
  <c r="K4" i="154" s="1"/>
  <c r="R4" i="154" s="1"/>
  <c r="Y4" i="154" s="1"/>
  <c r="AF4" i="154" s="1"/>
  <c r="AM4" i="154" s="1"/>
  <c r="D4" i="149"/>
  <c r="L4" i="149" s="1"/>
  <c r="T4" i="149" s="1"/>
  <c r="AB4" i="149" s="1"/>
  <c r="AJ4" i="149" s="1"/>
  <c r="AR4" i="149" s="1"/>
  <c r="D4" i="148"/>
  <c r="K4" i="148" s="1"/>
  <c r="R4" i="148" s="1"/>
  <c r="Z4" i="148" s="1"/>
  <c r="AH4" i="148" s="1"/>
  <c r="AO4" i="148" s="1"/>
  <c r="D4" i="150"/>
  <c r="K4" i="150" s="1"/>
  <c r="R4" i="150" s="1"/>
  <c r="Y4" i="150" s="1"/>
  <c r="AF4" i="150" s="1"/>
  <c r="AM4" i="150" s="1"/>
  <c r="D4" i="151"/>
  <c r="K4" i="151" s="1"/>
  <c r="S4" i="151" s="1"/>
  <c r="Z4" i="151" s="1"/>
  <c r="AH4" i="151" s="1"/>
  <c r="AO4" i="151" s="1"/>
  <c r="D4" i="146"/>
  <c r="L4" i="146" s="1"/>
  <c r="T4" i="146" s="1"/>
  <c r="AB4" i="146" s="1"/>
  <c r="AJ4" i="146" s="1"/>
  <c r="AR4" i="146" s="1"/>
  <c r="D4" i="147"/>
  <c r="L4" i="147" s="1"/>
  <c r="T4" i="147" s="1"/>
  <c r="AB4" i="147" s="1"/>
  <c r="AJ4" i="147" s="1"/>
  <c r="AR4" i="147" s="1"/>
  <c r="D4" i="145"/>
  <c r="L4" i="145" s="1"/>
  <c r="T4" i="145" s="1"/>
  <c r="AB4" i="145" s="1"/>
  <c r="AJ4" i="145" s="1"/>
  <c r="AR4" i="145" s="1"/>
  <c r="AO19" i="95"/>
  <c r="AW8" i="95"/>
  <c r="AV8" i="95"/>
  <c r="AA19" i="95"/>
  <c r="AW10" i="95"/>
  <c r="AV10" i="95"/>
  <c r="AW7" i="95"/>
  <c r="AV9" i="95"/>
  <c r="AW9" i="95"/>
  <c r="AV12" i="95"/>
  <c r="AW12" i="95"/>
  <c r="D4" i="144"/>
  <c r="L4" i="144" s="1"/>
  <c r="T4" i="144" s="1"/>
  <c r="AB4" i="144" s="1"/>
  <c r="AJ4" i="144" s="1"/>
  <c r="AR4" i="144" s="1"/>
  <c r="D4" i="143"/>
  <c r="L4" i="143" s="1"/>
  <c r="T4" i="143" s="1"/>
  <c r="AB4" i="143" s="1"/>
  <c r="AJ4" i="143" s="1"/>
  <c r="AR4" i="143" s="1"/>
  <c r="F19" i="95"/>
  <c r="H23" i="95"/>
  <c r="AD19" i="95"/>
  <c r="P19" i="95"/>
  <c r="S19" i="95"/>
  <c r="AH19" i="95"/>
  <c r="AM19" i="95"/>
  <c r="Y19" i="95"/>
  <c r="R19" i="95"/>
  <c r="AR19" i="95"/>
  <c r="AG19" i="95"/>
  <c r="I19" i="95"/>
  <c r="AK19" i="95"/>
  <c r="L19" i="95"/>
  <c r="Z19" i="95"/>
  <c r="O19" i="95"/>
  <c r="AQ19" i="95"/>
  <c r="AF19" i="95"/>
  <c r="H19" i="95"/>
  <c r="V19" i="95"/>
  <c r="AJ23" i="95"/>
  <c r="K19" i="95"/>
  <c r="K23" i="95"/>
  <c r="M19" i="95"/>
  <c r="Y23" i="95"/>
  <c r="O23" i="95"/>
  <c r="D19" i="95"/>
  <c r="AC23" i="95"/>
  <c r="T19" i="95"/>
  <c r="AJ19" i="95"/>
  <c r="AM23" i="95"/>
  <c r="R23" i="95"/>
  <c r="AC19" i="95"/>
  <c r="AN19" i="95"/>
  <c r="V23" i="95"/>
  <c r="AV7" i="95"/>
  <c r="E19" i="95"/>
  <c r="AF23" i="95"/>
  <c r="W19" i="95"/>
  <c r="D23" i="95"/>
  <c r="K4" i="95"/>
  <c r="R4" i="95" s="1"/>
  <c r="Y4" i="95" s="1"/>
  <c r="AF4" i="95" s="1"/>
  <c r="AM4" i="95" s="1"/>
  <c r="AU8" i="95" l="1"/>
  <c r="AU12" i="95"/>
  <c r="AU9" i="95"/>
  <c r="AU10" i="95"/>
  <c r="AW13" i="95"/>
  <c r="AU7" i="95"/>
  <c r="AV13" i="95"/>
</calcChain>
</file>

<file path=xl/sharedStrings.xml><?xml version="1.0" encoding="utf-8"?>
<sst xmlns="http://schemas.openxmlformats.org/spreadsheetml/2006/main" count="3930" uniqueCount="82">
  <si>
    <t>Miguitte</t>
  </si>
  <si>
    <t>Tim</t>
  </si>
  <si>
    <t>Standby</t>
  </si>
  <si>
    <t>Niek</t>
  </si>
  <si>
    <t>Megen</t>
  </si>
  <si>
    <t>17.30</t>
  </si>
  <si>
    <t>Totaal Niek</t>
  </si>
  <si>
    <t>Totaal Tim</t>
  </si>
  <si>
    <t>Totaal Miguitte</t>
  </si>
  <si>
    <t>Totaal Megen</t>
  </si>
  <si>
    <t>6.30</t>
  </si>
  <si>
    <t>Van</t>
  </si>
  <si>
    <t>zaterdag</t>
  </si>
  <si>
    <t>vrijdag</t>
  </si>
  <si>
    <t>donderdag</t>
  </si>
  <si>
    <t>woensdag</t>
  </si>
  <si>
    <t>dinsdag</t>
  </si>
  <si>
    <t>maandag</t>
  </si>
  <si>
    <t>Week</t>
  </si>
  <si>
    <t>miguitte</t>
  </si>
  <si>
    <t>Vroege Dienst</t>
  </si>
  <si>
    <t>Late Dienst</t>
  </si>
  <si>
    <t>Vroeg</t>
  </si>
  <si>
    <t>Laat</t>
  </si>
  <si>
    <t>V</t>
  </si>
  <si>
    <t>L</t>
  </si>
  <si>
    <t>N</t>
  </si>
  <si>
    <t>A</t>
  </si>
  <si>
    <t>x</t>
  </si>
  <si>
    <t>v</t>
  </si>
  <si>
    <t>a</t>
  </si>
  <si>
    <t>n</t>
  </si>
  <si>
    <t>l</t>
  </si>
  <si>
    <t>Stefan</t>
  </si>
  <si>
    <t>Totaal Stefan</t>
  </si>
  <si>
    <t>David</t>
  </si>
  <si>
    <t>stefan</t>
  </si>
  <si>
    <t>Totaal David</t>
  </si>
  <si>
    <t>david</t>
  </si>
  <si>
    <t>Tim Vrij</t>
  </si>
  <si>
    <t>Miguitte Eerder weg</t>
  </si>
  <si>
    <t>megen</t>
  </si>
  <si>
    <t>David Comp</t>
  </si>
  <si>
    <t>Megen Comp</t>
  </si>
  <si>
    <t>Niek comp</t>
  </si>
  <si>
    <t>Emre</t>
  </si>
  <si>
    <t>Totaal Emre</t>
  </si>
  <si>
    <t>emre</t>
  </si>
  <si>
    <t>Emre Alone</t>
  </si>
  <si>
    <t>Stefan Comp</t>
  </si>
  <si>
    <t>Miguitte Comp</t>
  </si>
  <si>
    <t>Tim Comp</t>
  </si>
  <si>
    <t>Tim naar KPN</t>
  </si>
  <si>
    <t>Emre Vak</t>
  </si>
  <si>
    <t>Emre alleen vroeg &amp; David back-up</t>
  </si>
  <si>
    <t>Stefan - Backup Emre</t>
  </si>
  <si>
    <t>Emre Comp // Cursus Sharepoint</t>
  </si>
  <si>
    <t>Emre PMT bij marco // Ferry van Simac</t>
  </si>
  <si>
    <t>Miguitte 8:15 even weg. // Zakariya Simac</t>
  </si>
  <si>
    <t>Miguitte als back-up emre / Piet Simac</t>
  </si>
  <si>
    <t>NISS Cursus in de middag.</t>
  </si>
  <si>
    <t>David Vak</t>
  </si>
  <si>
    <t>Tim Vrij / Wel stand-by</t>
  </si>
  <si>
    <t>Tim - Backup Emre / Miguitte Prive afspraak</t>
  </si>
  <si>
    <t>Sharepoint cursus</t>
  </si>
  <si>
    <t>Megen Comp / Miguitte Later</t>
  </si>
  <si>
    <t>Stefan Later</t>
  </si>
  <si>
    <t>Emre Comp</t>
  </si>
  <si>
    <t>BEURS!</t>
  </si>
  <si>
    <t>Emre GGS cursus</t>
  </si>
  <si>
    <t>Miguitte Verlof</t>
  </si>
  <si>
    <t>Miguitte Vrij</t>
  </si>
  <si>
    <t>Stefan Comp / Miguitte halve dag</t>
  </si>
  <si>
    <t>Tim bij Simac</t>
  </si>
  <si>
    <t>David Storegear</t>
  </si>
  <si>
    <t>Tim achtervang</t>
  </si>
  <si>
    <t>1e kerstdag</t>
  </si>
  <si>
    <t>2e kerstdag</t>
  </si>
  <si>
    <t>KerstAvond</t>
  </si>
  <si>
    <t>Stefan Vrij</t>
  </si>
  <si>
    <t>Miguitte / Emre eerder weg</t>
  </si>
  <si>
    <t>David achtervang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</si>
</sst>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theme="0" tint="-0.24994659260841701"/>
        <bgColor rgb="FFFFFF00"/>
      </patternFill>
    </fill>
    <fill>
      <patternFill patternType="lightUp">
        <fgColor theme="0" tint="-0.24994659260841701"/>
        <bgColor theme="0"/>
      </patternFill>
    </fill>
    <fill>
      <patternFill patternType="solid">
        <fgColor rgb="FFFFC000"/>
        <bgColor indexed="64"/>
      </patternFill>
    </fill>
    <fill>
      <patternFill patternType="lightUp">
        <fgColor theme="0" tint="-0.24994659260841701"/>
        <bgColor rgb="FFFFC000"/>
      </patternFill>
    </fill>
    <fill>
      <patternFill patternType="solid">
        <fgColor rgb="FF0070C0"/>
        <bgColor indexed="64"/>
      </patternFill>
    </fill>
    <fill>
      <patternFill patternType="lightUp">
        <fgColor theme="0" tint="-0.24994659260841701"/>
        <bgColor rgb="FF0070C0"/>
      </patternFill>
    </fill>
    <fill>
      <patternFill patternType="lightDown">
        <bgColor rgb="FFFFC000"/>
      </patternFill>
    </fill>
    <fill>
      <patternFill patternType="solid">
        <fgColor theme="4"/>
        <bgColor indexed="64"/>
      </patternFill>
    </fill>
    <fill>
      <patternFill patternType="lightUp">
        <fgColor theme="0" tint="-0.24994659260841701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lightUp">
        <bgColor rgb="FFFFFF00"/>
      </patternFill>
    </fill>
    <fill>
      <patternFill patternType="lightUp">
        <bgColor rgb="FFFFC000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/>
      <right/>
      <top/>
      <bottom style="thin">
        <color theme="1" tint="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1" tint="0.14999847407452621"/>
      </right>
      <top style="thin">
        <color indexed="64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indexed="64"/>
      </top>
      <bottom style="thin">
        <color theme="1" tint="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NumberFormat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3" fillId="0" borderId="6" xfId="0" applyFont="1" applyFill="1" applyBorder="1" applyAlignment="1"/>
    <xf numFmtId="164" fontId="3" fillId="0" borderId="5" xfId="0" applyNumberFormat="1" applyFont="1" applyFill="1" applyBorder="1" applyAlignment="1"/>
    <xf numFmtId="0" fontId="3" fillId="0" borderId="4" xfId="0" applyFont="1" applyFill="1" applyBorder="1" applyAlignment="1"/>
    <xf numFmtId="164" fontId="3" fillId="0" borderId="3" xfId="0" applyNumberFormat="1" applyFont="1" applyFill="1" applyBorder="1" applyAlignment="1"/>
    <xf numFmtId="0" fontId="2" fillId="0" borderId="1" xfId="0" applyFont="1" applyFill="1" applyBorder="1" applyAlignment="1">
      <alignment textRotation="90"/>
    </xf>
    <xf numFmtId="164" fontId="2" fillId="0" borderId="2" xfId="0" applyNumberFormat="1" applyFont="1" applyFill="1" applyBorder="1" applyAlignment="1">
      <alignment horizontal="center" vertical="center" textRotation="90"/>
    </xf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1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textRotation="90"/>
    </xf>
    <xf numFmtId="164" fontId="2" fillId="4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164" fontId="2" fillId="9" borderId="2" xfId="0" applyNumberFormat="1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center"/>
    </xf>
    <xf numFmtId="164" fontId="2" fillId="11" borderId="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164" fontId="2" fillId="12" borderId="2" xfId="0" applyNumberFormat="1" applyFont="1" applyFill="1" applyBorder="1" applyAlignment="1">
      <alignment horizontal="center" vertical="center"/>
    </xf>
    <xf numFmtId="164" fontId="2" fillId="13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/>
    </xf>
    <xf numFmtId="164" fontId="2" fillId="14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2" fillId="15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2" fillId="16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6" fontId="2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1161"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ont>
        <color auto="1"/>
      </font>
      <fill>
        <patternFill patternType="lightUp">
          <fgColor theme="1" tint="0.499984740745262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1"/>
  <sheetViews>
    <sheetView zoomScale="85" zoomScaleNormal="85" workbookViewId="0">
      <selection activeCell="AG18" sqref="AG18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10" width="3.5703125" style="20" bestFit="1" customWidth="1"/>
    <col min="11" max="11" width="4.7109375" style="20" customWidth="1"/>
    <col min="12" max="18" width="3.5703125" style="20" customWidth="1"/>
    <col min="19" max="19" width="4.7109375" style="20" customWidth="1"/>
    <col min="20" max="26" width="3.5703125" style="20" customWidth="1"/>
    <col min="27" max="27" width="4.7109375" style="20" customWidth="1"/>
    <col min="28" max="34" width="3.5703125" style="20" customWidth="1"/>
    <col min="35" max="35" width="4.7109375" style="20" customWidth="1"/>
    <col min="36" max="42" width="3.5703125" style="20" customWidth="1"/>
    <col min="43" max="43" width="4.7109375" style="20" customWidth="1"/>
    <col min="44" max="49" width="3.5703125" style="20" customWidth="1"/>
    <col min="50" max="50" width="9.140625" style="20" customWidth="1"/>
    <col min="51" max="51" width="14.7109375" style="20" customWidth="1"/>
    <col min="52" max="52" width="10.7109375" style="20" customWidth="1"/>
    <col min="53" max="53" width="24.28515625" style="20" customWidth="1"/>
    <col min="54" max="54" width="24.140625" style="20" customWidth="1"/>
    <col min="55" max="55" width="9.140625" style="20"/>
    <col min="56" max="60" width="9.28515625" style="20" bestFit="1" customWidth="1"/>
    <col min="61" max="16384" width="9.140625" style="20"/>
  </cols>
  <sheetData>
    <row r="1" spans="1:61" x14ac:dyDescent="0.25">
      <c r="A1" s="2"/>
      <c r="B1" s="2"/>
      <c r="C1" s="2"/>
      <c r="D1" s="125" t="s">
        <v>51</v>
      </c>
      <c r="E1" s="125"/>
      <c r="F1" s="125"/>
      <c r="G1" s="125"/>
      <c r="H1" s="125"/>
      <c r="I1" s="125"/>
      <c r="J1" s="63"/>
      <c r="K1" s="2"/>
      <c r="L1" s="125"/>
      <c r="M1" s="125"/>
      <c r="N1" s="125"/>
      <c r="O1" s="125"/>
      <c r="P1" s="125"/>
      <c r="Q1" s="125"/>
      <c r="R1" s="63"/>
      <c r="S1" s="2"/>
      <c r="T1" s="125"/>
      <c r="U1" s="125"/>
      <c r="V1" s="125"/>
      <c r="W1" s="125"/>
      <c r="X1" s="125"/>
      <c r="Y1" s="125"/>
      <c r="Z1" s="63"/>
      <c r="AA1" s="2"/>
      <c r="AB1" s="125"/>
      <c r="AC1" s="125"/>
      <c r="AD1" s="125"/>
      <c r="AE1" s="125"/>
      <c r="AF1" s="125"/>
      <c r="AG1" s="125"/>
      <c r="AH1" s="63"/>
      <c r="AI1" s="2"/>
      <c r="AJ1" s="126"/>
      <c r="AK1" s="125"/>
      <c r="AL1" s="125"/>
      <c r="AM1" s="125"/>
      <c r="AN1" s="125"/>
      <c r="AO1" s="125"/>
      <c r="AP1" s="63"/>
      <c r="AQ1" s="2"/>
      <c r="AR1" s="125"/>
      <c r="AS1" s="125"/>
      <c r="AT1" s="125"/>
      <c r="AU1" s="125"/>
      <c r="AV1" s="125"/>
      <c r="AW1" s="63"/>
      <c r="AX1" s="2"/>
    </row>
    <row r="2" spans="1:61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25"/>
      <c r="J2" s="63"/>
      <c r="K2" s="7"/>
      <c r="L2" s="125"/>
      <c r="M2" s="125"/>
      <c r="N2" s="125"/>
      <c r="O2" s="125"/>
      <c r="P2" s="125"/>
      <c r="Q2" s="125"/>
      <c r="R2" s="63"/>
      <c r="S2" s="7"/>
      <c r="T2" s="125"/>
      <c r="U2" s="125"/>
      <c r="V2" s="125"/>
      <c r="W2" s="125"/>
      <c r="X2" s="125"/>
      <c r="Y2" s="125"/>
      <c r="Z2" s="63"/>
      <c r="AA2" s="7"/>
      <c r="AB2" s="125"/>
      <c r="AC2" s="125"/>
      <c r="AD2" s="125"/>
      <c r="AE2" s="125"/>
      <c r="AF2" s="125"/>
      <c r="AG2" s="125"/>
      <c r="AH2" s="63"/>
      <c r="AI2" s="7"/>
      <c r="AJ2" s="125"/>
      <c r="AK2" s="125"/>
      <c r="AL2" s="125"/>
      <c r="AM2" s="125"/>
      <c r="AN2" s="125"/>
      <c r="AO2" s="125"/>
      <c r="AP2" s="63"/>
      <c r="AQ2" s="7"/>
      <c r="AR2" s="125"/>
      <c r="AS2" s="125"/>
      <c r="AT2" s="125"/>
      <c r="AU2" s="125"/>
      <c r="AV2" s="125"/>
      <c r="AW2" s="63"/>
      <c r="AX2" s="2"/>
    </row>
    <row r="3" spans="1:61" ht="15.75" x14ac:dyDescent="0.25">
      <c r="A3" s="127">
        <v>31</v>
      </c>
      <c r="B3" s="127"/>
      <c r="C3" s="2"/>
      <c r="D3" s="128" t="s">
        <v>17</v>
      </c>
      <c r="E3" s="128"/>
      <c r="F3" s="128"/>
      <c r="G3" s="128"/>
      <c r="H3" s="128"/>
      <c r="I3" s="128"/>
      <c r="J3" s="61"/>
      <c r="K3" s="2"/>
      <c r="L3" s="128" t="s">
        <v>16</v>
      </c>
      <c r="M3" s="128"/>
      <c r="N3" s="128"/>
      <c r="O3" s="128"/>
      <c r="P3" s="128"/>
      <c r="Q3" s="128"/>
      <c r="R3" s="61"/>
      <c r="S3" s="2"/>
      <c r="T3" s="128" t="s">
        <v>15</v>
      </c>
      <c r="U3" s="128"/>
      <c r="V3" s="128"/>
      <c r="W3" s="128"/>
      <c r="X3" s="128"/>
      <c r="Y3" s="128"/>
      <c r="Z3" s="61"/>
      <c r="AA3" s="2"/>
      <c r="AB3" s="128" t="s">
        <v>14</v>
      </c>
      <c r="AC3" s="128"/>
      <c r="AD3" s="128"/>
      <c r="AE3" s="128"/>
      <c r="AF3" s="128"/>
      <c r="AG3" s="128"/>
      <c r="AH3" s="61"/>
      <c r="AI3" s="2"/>
      <c r="AJ3" s="128" t="s">
        <v>13</v>
      </c>
      <c r="AK3" s="128"/>
      <c r="AL3" s="128"/>
      <c r="AM3" s="128"/>
      <c r="AN3" s="128"/>
      <c r="AO3" s="128"/>
      <c r="AP3" s="61"/>
      <c r="AQ3" s="2"/>
      <c r="AR3" s="128" t="s">
        <v>12</v>
      </c>
      <c r="AS3" s="128"/>
      <c r="AT3" s="128"/>
      <c r="AU3" s="128"/>
      <c r="AV3" s="128"/>
      <c r="AW3" s="61"/>
      <c r="AX3" s="2"/>
    </row>
    <row r="4" spans="1:61" x14ac:dyDescent="0.25">
      <c r="A4" s="127"/>
      <c r="B4" s="127"/>
      <c r="C4" s="1"/>
      <c r="D4" s="130">
        <f>IFERROR(VLOOKUP(A3,Weeknummers!D:E,2,FALSE),"")</f>
        <v>43311</v>
      </c>
      <c r="E4" s="130"/>
      <c r="F4" s="130"/>
      <c r="G4" s="130"/>
      <c r="H4" s="130"/>
      <c r="I4" s="130"/>
      <c r="J4" s="62"/>
      <c r="K4" s="2"/>
      <c r="L4" s="130">
        <f>IFERROR(SUM(+D4+1),"")</f>
        <v>43312</v>
      </c>
      <c r="M4" s="130"/>
      <c r="N4" s="130"/>
      <c r="O4" s="130"/>
      <c r="P4" s="130"/>
      <c r="Q4" s="130"/>
      <c r="R4" s="62"/>
      <c r="S4" s="2"/>
      <c r="T4" s="130">
        <f>IFERROR(SUM(+L4+1),"")</f>
        <v>43313</v>
      </c>
      <c r="U4" s="130"/>
      <c r="V4" s="130"/>
      <c r="W4" s="130"/>
      <c r="X4" s="130"/>
      <c r="Y4" s="130"/>
      <c r="Z4" s="62"/>
      <c r="AA4" s="2"/>
      <c r="AB4" s="130">
        <f>IFERROR(SUM(+T4+1),"")</f>
        <v>43314</v>
      </c>
      <c r="AC4" s="130"/>
      <c r="AD4" s="130"/>
      <c r="AE4" s="130"/>
      <c r="AF4" s="130"/>
      <c r="AG4" s="130"/>
      <c r="AH4" s="62"/>
      <c r="AI4" s="2"/>
      <c r="AJ4" s="130">
        <f>IFERROR(SUM(+AB4+1),"")</f>
        <v>43315</v>
      </c>
      <c r="AK4" s="130"/>
      <c r="AL4" s="130"/>
      <c r="AM4" s="130"/>
      <c r="AN4" s="130"/>
      <c r="AO4" s="130"/>
      <c r="AP4" s="62"/>
      <c r="AQ4" s="2"/>
      <c r="AR4" s="131">
        <f>IFERROR(SUM(+AJ4+1),"")</f>
        <v>43316</v>
      </c>
      <c r="AS4" s="131"/>
      <c r="AT4" s="131"/>
      <c r="AU4" s="131"/>
      <c r="AV4" s="131"/>
      <c r="AW4" s="62"/>
      <c r="AX4" s="2"/>
    </row>
    <row r="5" spans="1:61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</v>
      </c>
      <c r="J5" s="10" t="s">
        <v>33</v>
      </c>
      <c r="K5" s="2"/>
      <c r="L5" s="10" t="s">
        <v>4</v>
      </c>
      <c r="M5" s="10" t="s">
        <v>0</v>
      </c>
      <c r="N5" s="10" t="s">
        <v>1</v>
      </c>
      <c r="O5" s="10" t="s">
        <v>45</v>
      </c>
      <c r="P5" s="10" t="s">
        <v>35</v>
      </c>
      <c r="Q5" s="10" t="s">
        <v>3</v>
      </c>
      <c r="R5" s="10" t="s">
        <v>33</v>
      </c>
      <c r="S5" s="2"/>
      <c r="T5" s="10" t="s">
        <v>4</v>
      </c>
      <c r="U5" s="10" t="s">
        <v>0</v>
      </c>
      <c r="V5" s="10" t="s">
        <v>1</v>
      </c>
      <c r="W5" s="10" t="s">
        <v>45</v>
      </c>
      <c r="X5" s="10" t="s">
        <v>35</v>
      </c>
      <c r="Y5" s="10" t="s">
        <v>3</v>
      </c>
      <c r="Z5" s="10" t="s">
        <v>33</v>
      </c>
      <c r="AA5" s="2"/>
      <c r="AB5" s="10" t="s">
        <v>4</v>
      </c>
      <c r="AC5" s="10" t="s">
        <v>0</v>
      </c>
      <c r="AD5" s="10" t="s">
        <v>1</v>
      </c>
      <c r="AE5" s="10" t="s">
        <v>45</v>
      </c>
      <c r="AF5" s="10" t="s">
        <v>35</v>
      </c>
      <c r="AG5" s="10" t="s">
        <v>3</v>
      </c>
      <c r="AH5" s="10" t="s">
        <v>33</v>
      </c>
      <c r="AI5" s="2"/>
      <c r="AJ5" s="10" t="s">
        <v>4</v>
      </c>
      <c r="AK5" s="10" t="s">
        <v>0</v>
      </c>
      <c r="AL5" s="10" t="s">
        <v>1</v>
      </c>
      <c r="AM5" s="10" t="s">
        <v>45</v>
      </c>
      <c r="AN5" s="10" t="s">
        <v>35</v>
      </c>
      <c r="AO5" s="10" t="s">
        <v>3</v>
      </c>
      <c r="AP5" s="10" t="s">
        <v>33</v>
      </c>
      <c r="AQ5" s="2"/>
      <c r="AR5" s="27" t="s">
        <v>4</v>
      </c>
      <c r="AS5" s="27" t="s">
        <v>0</v>
      </c>
      <c r="AT5" s="27" t="s">
        <v>1</v>
      </c>
      <c r="AU5" s="27" t="s">
        <v>35</v>
      </c>
      <c r="AV5" s="27" t="s">
        <v>3</v>
      </c>
      <c r="AW5" s="10" t="s">
        <v>33</v>
      </c>
      <c r="AX5" s="2"/>
      <c r="BA5" s="21" t="s">
        <v>20</v>
      </c>
      <c r="BB5" s="21" t="s">
        <v>21</v>
      </c>
      <c r="BD5" s="25" t="s">
        <v>11</v>
      </c>
      <c r="BE5" s="25">
        <v>0</v>
      </c>
      <c r="BF5" s="25" t="s">
        <v>24</v>
      </c>
      <c r="BG5" s="25" t="s">
        <v>25</v>
      </c>
      <c r="BH5" s="25" t="s">
        <v>26</v>
      </c>
      <c r="BI5" s="20" t="s">
        <v>27</v>
      </c>
    </row>
    <row r="6" spans="1:61" s="34" customFormat="1" ht="24.95" customHeight="1" thickBot="1" x14ac:dyDescent="0.3">
      <c r="A6" s="29"/>
      <c r="B6" s="29"/>
      <c r="C6" s="30"/>
      <c r="D6" s="31" t="s">
        <v>31</v>
      </c>
      <c r="E6" s="31" t="s">
        <v>30</v>
      </c>
      <c r="F6" s="31" t="s">
        <v>30</v>
      </c>
      <c r="G6" s="31" t="s">
        <v>31</v>
      </c>
      <c r="H6" s="31" t="s">
        <v>29</v>
      </c>
      <c r="I6" s="31" t="s">
        <v>32</v>
      </c>
      <c r="J6" s="31" t="s">
        <v>30</v>
      </c>
      <c r="K6" s="24"/>
      <c r="L6" s="31" t="s">
        <v>31</v>
      </c>
      <c r="M6" s="31" t="s">
        <v>30</v>
      </c>
      <c r="N6" s="31" t="s">
        <v>32</v>
      </c>
      <c r="O6" s="43" t="s">
        <v>31</v>
      </c>
      <c r="P6" s="43" t="s">
        <v>29</v>
      </c>
      <c r="Q6" s="31" t="s">
        <v>31</v>
      </c>
      <c r="R6" s="31" t="s">
        <v>30</v>
      </c>
      <c r="S6" s="24"/>
      <c r="T6" s="31" t="s">
        <v>32</v>
      </c>
      <c r="U6" s="31" t="s">
        <v>30</v>
      </c>
      <c r="V6" s="31" t="s">
        <v>31</v>
      </c>
      <c r="W6" s="31" t="s">
        <v>31</v>
      </c>
      <c r="X6" s="31" t="s">
        <v>29</v>
      </c>
      <c r="Y6" s="42" t="s">
        <v>31</v>
      </c>
      <c r="Z6" s="31" t="s">
        <v>30</v>
      </c>
      <c r="AA6" s="24"/>
      <c r="AB6" s="31" t="s">
        <v>32</v>
      </c>
      <c r="AC6" s="31" t="s">
        <v>30</v>
      </c>
      <c r="AD6" s="31" t="s">
        <v>31</v>
      </c>
      <c r="AE6" s="43" t="s">
        <v>31</v>
      </c>
      <c r="AF6" s="43" t="s">
        <v>29</v>
      </c>
      <c r="AG6" s="42" t="s">
        <v>31</v>
      </c>
      <c r="AH6" s="31" t="s">
        <v>30</v>
      </c>
      <c r="AI6" s="24"/>
      <c r="AJ6" s="31" t="s">
        <v>29</v>
      </c>
      <c r="AK6" s="31" t="s">
        <v>30</v>
      </c>
      <c r="AL6" s="31" t="s">
        <v>31</v>
      </c>
      <c r="AM6" s="43" t="s">
        <v>32</v>
      </c>
      <c r="AN6" s="43" t="s">
        <v>32</v>
      </c>
      <c r="AO6" s="42" t="s">
        <v>31</v>
      </c>
      <c r="AP6" s="31" t="s">
        <v>30</v>
      </c>
      <c r="AQ6" s="24"/>
      <c r="AR6" s="32" t="s">
        <v>30</v>
      </c>
      <c r="AS6" s="33"/>
      <c r="AT6" s="33" t="s">
        <v>29</v>
      </c>
      <c r="AU6" s="33"/>
      <c r="AV6" s="33"/>
      <c r="AW6" s="33" t="s">
        <v>30</v>
      </c>
      <c r="AX6" s="24"/>
      <c r="BA6" s="35"/>
      <c r="BB6" s="35"/>
      <c r="BD6" s="59" t="s">
        <v>10</v>
      </c>
      <c r="BE6" s="59">
        <v>7</v>
      </c>
      <c r="BF6" s="59">
        <v>0.5</v>
      </c>
      <c r="BG6" s="59"/>
      <c r="BH6" s="59"/>
      <c r="BI6" s="34" t="s">
        <v>28</v>
      </c>
    </row>
    <row r="7" spans="1:61" ht="24.95" customHeight="1" x14ac:dyDescent="0.25">
      <c r="A7" s="11" t="s">
        <v>10</v>
      </c>
      <c r="B7" s="11">
        <v>7</v>
      </c>
      <c r="C7" s="7"/>
      <c r="D7" s="45" t="str">
        <f t="shared" ref="D7:J7" si="0">IFERROR(IF(HLOOKUP(D$6,$BF$5:$BI$18,2,FALSE)=0,"",HLOOKUP(D$6,$BF$5:$BI$18,2,FALSE)),"")</f>
        <v/>
      </c>
      <c r="E7" s="45" t="str">
        <f t="shared" si="0"/>
        <v>x</v>
      </c>
      <c r="F7" s="45" t="str">
        <f t="shared" si="0"/>
        <v>x</v>
      </c>
      <c r="G7" s="45" t="str">
        <f t="shared" si="0"/>
        <v/>
      </c>
      <c r="H7" s="45">
        <f t="shared" si="0"/>
        <v>0.5</v>
      </c>
      <c r="I7" s="45" t="str">
        <f t="shared" si="0"/>
        <v/>
      </c>
      <c r="J7" s="45" t="str">
        <f t="shared" si="0"/>
        <v>x</v>
      </c>
      <c r="K7" s="12"/>
      <c r="L7" s="45" t="str">
        <f t="shared" ref="L7:R7" si="1">IFERROR(IF(HLOOKUP(L$6,$BF$5:$BI$18,2,FALSE)=0,"",HLOOKUP(L$6,$BF$5:$BI$18,2,FALSE)),"")</f>
        <v/>
      </c>
      <c r="M7" s="45" t="str">
        <f t="shared" si="1"/>
        <v>x</v>
      </c>
      <c r="N7" s="45" t="str">
        <f t="shared" si="1"/>
        <v/>
      </c>
      <c r="O7" s="44" t="str">
        <f t="shared" si="1"/>
        <v/>
      </c>
      <c r="P7" s="44">
        <f t="shared" si="1"/>
        <v>0.5</v>
      </c>
      <c r="Q7" s="45" t="str">
        <f t="shared" si="1"/>
        <v/>
      </c>
      <c r="R7" s="45" t="str">
        <f t="shared" si="1"/>
        <v>x</v>
      </c>
      <c r="S7" s="12"/>
      <c r="T7" s="45" t="str">
        <f t="shared" ref="T7:Z7" si="2">IFERROR(IF(HLOOKUP(T$6,$BF$5:$BI$18,2,FALSE)=0,"",HLOOKUP(T$6,$BF$5:$BI$18,2,FALSE)),"")</f>
        <v/>
      </c>
      <c r="U7" s="45" t="str">
        <f t="shared" si="2"/>
        <v>x</v>
      </c>
      <c r="V7" s="45" t="str">
        <f t="shared" si="2"/>
        <v/>
      </c>
      <c r="W7" s="45" t="str">
        <f t="shared" si="2"/>
        <v/>
      </c>
      <c r="X7" s="45">
        <f t="shared" si="2"/>
        <v>0.5</v>
      </c>
      <c r="Y7" s="39" t="str">
        <f t="shared" si="2"/>
        <v/>
      </c>
      <c r="Z7" s="45" t="str">
        <f t="shared" si="2"/>
        <v>x</v>
      </c>
      <c r="AA7" s="12"/>
      <c r="AB7" s="45" t="str">
        <f t="shared" ref="AB7:AH7" si="3">IFERROR(IF(HLOOKUP(AB$6,$BF$5:$BI$18,2,FALSE)=0,"",HLOOKUP(AB$6,$BF$5:$BI$18,2,FALSE)),"")</f>
        <v/>
      </c>
      <c r="AC7" s="45" t="str">
        <f t="shared" si="3"/>
        <v>x</v>
      </c>
      <c r="AD7" s="45" t="str">
        <f t="shared" si="3"/>
        <v/>
      </c>
      <c r="AE7" s="44" t="str">
        <f t="shared" si="3"/>
        <v/>
      </c>
      <c r="AF7" s="44">
        <f t="shared" si="3"/>
        <v>0.5</v>
      </c>
      <c r="AG7" s="39" t="str">
        <f t="shared" si="3"/>
        <v/>
      </c>
      <c r="AH7" s="45" t="str">
        <f t="shared" si="3"/>
        <v>x</v>
      </c>
      <c r="AI7" s="12"/>
      <c r="AJ7" s="45">
        <f t="shared" ref="AJ7:AP7" si="4">IFERROR(IF(HLOOKUP(AJ$6,$BF$5:$BI$18,2,FALSE)=0,"",HLOOKUP(AJ$6,$BF$5:$BI$18,2,FALSE)),"")</f>
        <v>0.5</v>
      </c>
      <c r="AK7" s="45" t="str">
        <f t="shared" si="4"/>
        <v>x</v>
      </c>
      <c r="AL7" s="45" t="str">
        <f t="shared" si="4"/>
        <v/>
      </c>
      <c r="AM7" s="44" t="str">
        <f t="shared" si="4"/>
        <v/>
      </c>
      <c r="AN7" s="44" t="str">
        <f t="shared" si="4"/>
        <v/>
      </c>
      <c r="AO7" s="39" t="str">
        <f t="shared" si="4"/>
        <v/>
      </c>
      <c r="AP7" s="45" t="str">
        <f t="shared" si="4"/>
        <v>x</v>
      </c>
      <c r="AQ7" s="12"/>
      <c r="AR7" s="45" t="str">
        <f t="shared" ref="AR7:AW7" si="5">IFERROR(IF(HLOOKUP(AR$6,$BF$5:$BI$18,2,FALSE)=0,"",HLOOKUP(AR$6,$BF$5:$BI$18,2,FALSE)),"")</f>
        <v>x</v>
      </c>
      <c r="AS7" s="45" t="str">
        <f t="shared" si="5"/>
        <v/>
      </c>
      <c r="AT7" s="45">
        <f t="shared" si="5"/>
        <v>0.5</v>
      </c>
      <c r="AU7" s="45" t="str">
        <f t="shared" si="5"/>
        <v/>
      </c>
      <c r="AV7" s="45" t="str">
        <f t="shared" si="5"/>
        <v/>
      </c>
      <c r="AW7" s="45" t="str">
        <f t="shared" si="5"/>
        <v>x</v>
      </c>
      <c r="AX7" s="2"/>
      <c r="AY7" s="13" t="s">
        <v>9</v>
      </c>
      <c r="AZ7" s="14">
        <f>+D19+L19+T19+AB19+AJ19+AR19</f>
        <v>40</v>
      </c>
      <c r="BA7" s="38">
        <f>IFERROR(IF(SUMIF($D$5:$AV$5,"Megen",$D$7:$AV$7)=0,"",SUMIF($D$5:$AV$5,"Megen",$D$7:$AV$7))*2,"")</f>
        <v>1</v>
      </c>
      <c r="BB7" s="38">
        <f>IFERROR(IF(SUMIF($D$5:$AV$5,"Megen",$D$18:$AV$18)=0,"",SUMIF($D$5:$AV$5,"Megen",$D$18:$AV$18)*2),"")</f>
        <v>2</v>
      </c>
      <c r="BD7" s="25">
        <v>7</v>
      </c>
      <c r="BE7" s="25">
        <v>8</v>
      </c>
      <c r="BF7" s="25">
        <v>1</v>
      </c>
      <c r="BG7" s="25"/>
      <c r="BH7" s="25"/>
      <c r="BI7" s="34" t="s">
        <v>28</v>
      </c>
    </row>
    <row r="8" spans="1:61" ht="24.95" customHeight="1" x14ac:dyDescent="0.25">
      <c r="A8" s="11">
        <v>7</v>
      </c>
      <c r="B8" s="11">
        <v>8</v>
      </c>
      <c r="C8" s="22"/>
      <c r="D8" s="45" t="str">
        <f t="shared" ref="D8:J8" si="6">IFERROR(IF(HLOOKUP(D$6,$BF$5:$BI$18,3,FALSE)=0,"",HLOOKUP(D$6,$BF$5:$BI$18,3,FALSE)),"")</f>
        <v/>
      </c>
      <c r="E8" s="45" t="str">
        <f t="shared" si="6"/>
        <v>x</v>
      </c>
      <c r="F8" s="45" t="str">
        <f t="shared" si="6"/>
        <v>x</v>
      </c>
      <c r="G8" s="45" t="str">
        <f t="shared" si="6"/>
        <v/>
      </c>
      <c r="H8" s="45">
        <f t="shared" si="6"/>
        <v>1</v>
      </c>
      <c r="I8" s="45" t="str">
        <f t="shared" si="6"/>
        <v/>
      </c>
      <c r="J8" s="45" t="str">
        <f t="shared" si="6"/>
        <v>x</v>
      </c>
      <c r="K8" s="12"/>
      <c r="L8" s="45" t="str">
        <f t="shared" ref="L8:R8" si="7">IFERROR(IF(HLOOKUP(L$6,$BF$5:$BI$18,3,FALSE)=0,"",HLOOKUP(L$6,$BF$5:$BI$18,3,FALSE)),"")</f>
        <v/>
      </c>
      <c r="M8" s="45" t="str">
        <f t="shared" si="7"/>
        <v>x</v>
      </c>
      <c r="N8" s="45" t="str">
        <f t="shared" si="7"/>
        <v/>
      </c>
      <c r="O8" s="44" t="str">
        <f t="shared" si="7"/>
        <v/>
      </c>
      <c r="P8" s="44">
        <f t="shared" si="7"/>
        <v>1</v>
      </c>
      <c r="Q8" s="45" t="str">
        <f t="shared" si="7"/>
        <v/>
      </c>
      <c r="R8" s="45" t="str">
        <f t="shared" si="7"/>
        <v>x</v>
      </c>
      <c r="S8" s="12"/>
      <c r="T8" s="45" t="str">
        <f t="shared" ref="T8:Z8" si="8">IFERROR(IF(HLOOKUP(T$6,$BF$5:$BI$18,3,FALSE)=0,"",HLOOKUP(T$6,$BF$5:$BI$18,3,FALSE)),"")</f>
        <v/>
      </c>
      <c r="U8" s="45" t="str">
        <f t="shared" si="8"/>
        <v>x</v>
      </c>
      <c r="V8" s="45" t="str">
        <f t="shared" si="8"/>
        <v/>
      </c>
      <c r="W8" s="45" t="str">
        <f t="shared" si="8"/>
        <v/>
      </c>
      <c r="X8" s="45">
        <f t="shared" si="8"/>
        <v>1</v>
      </c>
      <c r="Y8" s="39" t="str">
        <f t="shared" si="8"/>
        <v/>
      </c>
      <c r="Z8" s="45" t="str">
        <f t="shared" si="8"/>
        <v>x</v>
      </c>
      <c r="AA8" s="12"/>
      <c r="AB8" s="45" t="str">
        <f t="shared" ref="AB8:AH8" si="9">IFERROR(IF(HLOOKUP(AB$6,$BF$5:$BI$18,3,FALSE)=0,"",HLOOKUP(AB$6,$BF$5:$BI$18,3,FALSE)),"")</f>
        <v/>
      </c>
      <c r="AC8" s="45" t="str">
        <f t="shared" si="9"/>
        <v>x</v>
      </c>
      <c r="AD8" s="45" t="str">
        <f t="shared" si="9"/>
        <v/>
      </c>
      <c r="AE8" s="44" t="str">
        <f t="shared" si="9"/>
        <v/>
      </c>
      <c r="AF8" s="44">
        <f t="shared" si="9"/>
        <v>1</v>
      </c>
      <c r="AG8" s="39" t="str">
        <f t="shared" si="9"/>
        <v/>
      </c>
      <c r="AH8" s="45" t="str">
        <f t="shared" si="9"/>
        <v>x</v>
      </c>
      <c r="AI8" s="12"/>
      <c r="AJ8" s="45">
        <f t="shared" ref="AJ8:AP8" si="10">IFERROR(IF(HLOOKUP(AJ$6,$BF$5:$BI$18,3,FALSE)=0,"",HLOOKUP(AJ$6,$BF$5:$BI$18,3,FALSE)),"")</f>
        <v>1</v>
      </c>
      <c r="AK8" s="45" t="str">
        <f t="shared" si="10"/>
        <v>x</v>
      </c>
      <c r="AL8" s="45" t="str">
        <f t="shared" si="10"/>
        <v/>
      </c>
      <c r="AM8" s="44" t="str">
        <f t="shared" si="10"/>
        <v/>
      </c>
      <c r="AN8" s="44" t="str">
        <f t="shared" si="10"/>
        <v/>
      </c>
      <c r="AO8" s="39" t="str">
        <f t="shared" si="10"/>
        <v/>
      </c>
      <c r="AP8" s="45" t="str">
        <f t="shared" si="10"/>
        <v>x</v>
      </c>
      <c r="AQ8" s="12"/>
      <c r="AR8" s="45" t="str">
        <f t="shared" ref="AR8:AW8" si="11">IFERROR(IF(HLOOKUP(AR$6,$BF$5:$BI$18,3,FALSE)=0,"",HLOOKUP(AR$6,$BF$5:$BI$18,3,FALSE)),"")</f>
        <v>x</v>
      </c>
      <c r="AS8" s="45" t="str">
        <f t="shared" si="11"/>
        <v/>
      </c>
      <c r="AT8" s="45">
        <f t="shared" si="11"/>
        <v>1</v>
      </c>
      <c r="AU8" s="45" t="str">
        <f t="shared" si="11"/>
        <v/>
      </c>
      <c r="AV8" s="45" t="str">
        <f t="shared" si="11"/>
        <v/>
      </c>
      <c r="AW8" s="45" t="str">
        <f t="shared" si="11"/>
        <v>x</v>
      </c>
      <c r="AX8" s="2"/>
      <c r="AY8" s="15" t="s">
        <v>8</v>
      </c>
      <c r="AZ8" s="16">
        <f>+E19+M19+U19+AC19+AK19+AS19</f>
        <v>0</v>
      </c>
      <c r="BA8" s="38" t="str">
        <f>IFERROR(IF(SUMIF($D$5:$AV$5,"Miguitte",$D$7:$AV$7)=0,"",SUMIF($D$5:$AV$5,"Miguitte",$D$7:$AV$7))*2,"")</f>
        <v/>
      </c>
      <c r="BB8" s="38" t="str">
        <f>IFERROR(IF(SUMIF($D$5:$AV$5,"Miguitte",$D$18:$AV$18)=0,"",SUMIF($D$5:$AV$5,"Miguitte",$D$18:$AV$18)*2),"")</f>
        <v/>
      </c>
      <c r="BD8" s="25">
        <v>8</v>
      </c>
      <c r="BE8" s="25">
        <v>9</v>
      </c>
      <c r="BF8" s="25">
        <v>1</v>
      </c>
      <c r="BG8" s="25">
        <v>0.5</v>
      </c>
      <c r="BH8" s="25">
        <v>1</v>
      </c>
      <c r="BI8" s="34" t="s">
        <v>28</v>
      </c>
    </row>
    <row r="9" spans="1:61" ht="24.95" customHeight="1" x14ac:dyDescent="0.25">
      <c r="A9" s="11">
        <v>8</v>
      </c>
      <c r="B9" s="11">
        <v>9</v>
      </c>
      <c r="C9" s="22"/>
      <c r="D9" s="45">
        <f t="shared" ref="D9:J9" si="12">IFERROR(IF(HLOOKUP(D$6,$BF$5:$BI$18,4,FALSE)=0,"",HLOOKUP(D$6,$BF$5:$BI$18,4,FALSE)),"")</f>
        <v>1</v>
      </c>
      <c r="E9" s="45" t="str">
        <f t="shared" si="12"/>
        <v>x</v>
      </c>
      <c r="F9" s="45" t="str">
        <f t="shared" si="12"/>
        <v>x</v>
      </c>
      <c r="G9" s="45">
        <f t="shared" si="12"/>
        <v>1</v>
      </c>
      <c r="H9" s="45">
        <f t="shared" si="12"/>
        <v>1</v>
      </c>
      <c r="I9" s="45">
        <f t="shared" si="12"/>
        <v>0.5</v>
      </c>
      <c r="J9" s="45" t="str">
        <f t="shared" si="12"/>
        <v>x</v>
      </c>
      <c r="K9" s="12"/>
      <c r="L9" s="45">
        <f t="shared" ref="L9:R9" si="13">IFERROR(IF(HLOOKUP(L$6,$BF$5:$BI$18,4,FALSE)=0,"",HLOOKUP(L$6,$BF$5:$BI$18,4,FALSE)),"")</f>
        <v>1</v>
      </c>
      <c r="M9" s="45" t="str">
        <f t="shared" si="13"/>
        <v>x</v>
      </c>
      <c r="N9" s="45">
        <f t="shared" si="13"/>
        <v>0.5</v>
      </c>
      <c r="O9" s="44">
        <f t="shared" si="13"/>
        <v>1</v>
      </c>
      <c r="P9" s="44">
        <f t="shared" si="13"/>
        <v>1</v>
      </c>
      <c r="Q9" s="45">
        <f t="shared" si="13"/>
        <v>1</v>
      </c>
      <c r="R9" s="45" t="str">
        <f t="shared" si="13"/>
        <v>x</v>
      </c>
      <c r="S9" s="12"/>
      <c r="T9" s="45">
        <f t="shared" ref="T9:Z9" si="14">IFERROR(IF(HLOOKUP(T$6,$BF$5:$BI$18,4,FALSE)=0,"",HLOOKUP(T$6,$BF$5:$BI$18,4,FALSE)),"")</f>
        <v>0.5</v>
      </c>
      <c r="U9" s="45" t="str">
        <f t="shared" si="14"/>
        <v>x</v>
      </c>
      <c r="V9" s="45">
        <f t="shared" si="14"/>
        <v>1</v>
      </c>
      <c r="W9" s="45">
        <f t="shared" si="14"/>
        <v>1</v>
      </c>
      <c r="X9" s="45">
        <f t="shared" si="14"/>
        <v>1</v>
      </c>
      <c r="Y9" s="39">
        <f t="shared" si="14"/>
        <v>1</v>
      </c>
      <c r="Z9" s="45" t="str">
        <f t="shared" si="14"/>
        <v>x</v>
      </c>
      <c r="AA9" s="12"/>
      <c r="AB9" s="45">
        <f t="shared" ref="AB9:AH9" si="15">IFERROR(IF(HLOOKUP(AB$6,$BF$5:$BI$18,4,FALSE)=0,"",HLOOKUP(AB$6,$BF$5:$BI$18,4,FALSE)),"")</f>
        <v>0.5</v>
      </c>
      <c r="AC9" s="45" t="str">
        <f t="shared" si="15"/>
        <v>x</v>
      </c>
      <c r="AD9" s="45">
        <f t="shared" si="15"/>
        <v>1</v>
      </c>
      <c r="AE9" s="44">
        <f t="shared" si="15"/>
        <v>1</v>
      </c>
      <c r="AF9" s="44">
        <f t="shared" si="15"/>
        <v>1</v>
      </c>
      <c r="AG9" s="39">
        <f t="shared" si="15"/>
        <v>1</v>
      </c>
      <c r="AH9" s="45" t="str">
        <f t="shared" si="15"/>
        <v>x</v>
      </c>
      <c r="AI9" s="12"/>
      <c r="AJ9" s="45">
        <f t="shared" ref="AJ9:AP9" si="16">IFERROR(IF(HLOOKUP(AJ$6,$BF$5:$BI$18,4,FALSE)=0,"",HLOOKUP(AJ$6,$BF$5:$BI$18,4,FALSE)),"")</f>
        <v>1</v>
      </c>
      <c r="AK9" s="45" t="str">
        <f t="shared" si="16"/>
        <v>x</v>
      </c>
      <c r="AL9" s="45">
        <f t="shared" si="16"/>
        <v>1</v>
      </c>
      <c r="AM9" s="44">
        <f t="shared" si="16"/>
        <v>0.5</v>
      </c>
      <c r="AN9" s="44">
        <f t="shared" si="16"/>
        <v>0.5</v>
      </c>
      <c r="AO9" s="39">
        <f t="shared" si="16"/>
        <v>1</v>
      </c>
      <c r="AP9" s="45" t="str">
        <f t="shared" si="16"/>
        <v>x</v>
      </c>
      <c r="AQ9" s="12"/>
      <c r="AR9" s="45" t="str">
        <f t="shared" ref="AR9:AW9" si="17">IFERROR(IF(HLOOKUP(AR$6,$BF$5:$BI$18,4,FALSE)=0,"",HLOOKUP(AR$6,$BF$5:$BI$18,4,FALSE)),"")</f>
        <v>x</v>
      </c>
      <c r="AS9" s="45" t="str">
        <f t="shared" si="17"/>
        <v/>
      </c>
      <c r="AT9" s="45">
        <f t="shared" si="17"/>
        <v>1</v>
      </c>
      <c r="AU9" s="45" t="str">
        <f t="shared" si="17"/>
        <v/>
      </c>
      <c r="AV9" s="45" t="str">
        <f t="shared" si="17"/>
        <v/>
      </c>
      <c r="AW9" s="45" t="str">
        <f t="shared" si="17"/>
        <v>x</v>
      </c>
      <c r="AX9" s="2"/>
      <c r="AY9" s="15" t="s">
        <v>7</v>
      </c>
      <c r="AZ9" s="16">
        <f>+F19+N19+V19+AD19+AL19+AT19</f>
        <v>37.5</v>
      </c>
      <c r="BA9" s="38">
        <f>IFERROR(IF(SUMIF($D$5:$AV$5,"Tim",$D$7:$AV$7)=0,"",SUMIF($D$5:$AV$5,"Tim",$D$7:$AV$7))*2,"")</f>
        <v>1</v>
      </c>
      <c r="BB9" s="38">
        <f>IFERROR(IF(SUMIF($D$5:$AV$5,"Tim",$D$18:$AV$18)=0,"",SUMIF($D$5:$AV$5,"Tim",$D$18:$AV$18)*2),"")</f>
        <v>1</v>
      </c>
      <c r="BD9" s="25">
        <v>9</v>
      </c>
      <c r="BE9" s="25">
        <v>10</v>
      </c>
      <c r="BF9" s="25">
        <v>1</v>
      </c>
      <c r="BG9" s="25">
        <v>1</v>
      </c>
      <c r="BH9" s="25">
        <v>1</v>
      </c>
      <c r="BI9" s="34" t="s">
        <v>28</v>
      </c>
    </row>
    <row r="10" spans="1:61" ht="24.95" customHeight="1" x14ac:dyDescent="0.25">
      <c r="A10" s="11">
        <v>9</v>
      </c>
      <c r="B10" s="11">
        <v>10</v>
      </c>
      <c r="C10" s="22"/>
      <c r="D10" s="45">
        <f t="shared" ref="D10:J10" si="18">IFERROR(IF(HLOOKUP(D$6,$BF$5:$BI$18,5,FALSE)=0,"",HLOOKUP(D$6,$BF$5:$BI$18,5,FALSE)),"")</f>
        <v>1</v>
      </c>
      <c r="E10" s="45" t="str">
        <f t="shared" si="18"/>
        <v>x</v>
      </c>
      <c r="F10" s="45" t="str">
        <f t="shared" si="18"/>
        <v>x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45" t="str">
        <f t="shared" si="18"/>
        <v>x</v>
      </c>
      <c r="K10" s="12"/>
      <c r="L10" s="45">
        <f t="shared" ref="L10:R10" si="19">IFERROR(IF(HLOOKUP(L$6,$BF$5:$BI$18,5,FALSE)=0,"",HLOOKUP(L$6,$BF$5:$BI$18,5,FALSE)),"")</f>
        <v>1</v>
      </c>
      <c r="M10" s="45" t="str">
        <f t="shared" si="19"/>
        <v>x</v>
      </c>
      <c r="N10" s="45">
        <f t="shared" si="19"/>
        <v>1</v>
      </c>
      <c r="O10" s="44">
        <f t="shared" si="19"/>
        <v>1</v>
      </c>
      <c r="P10" s="44">
        <f t="shared" si="19"/>
        <v>1</v>
      </c>
      <c r="Q10" s="45">
        <f t="shared" si="19"/>
        <v>1</v>
      </c>
      <c r="R10" s="45" t="str">
        <f t="shared" si="19"/>
        <v>x</v>
      </c>
      <c r="S10" s="12"/>
      <c r="T10" s="45">
        <f t="shared" ref="T10:Z10" si="20">IFERROR(IF(HLOOKUP(T$6,$BF$5:$BI$18,5,FALSE)=0,"",HLOOKUP(T$6,$BF$5:$BI$18,5,FALSE)),"")</f>
        <v>1</v>
      </c>
      <c r="U10" s="45" t="str">
        <f t="shared" si="20"/>
        <v>x</v>
      </c>
      <c r="V10" s="45">
        <f t="shared" si="20"/>
        <v>1</v>
      </c>
      <c r="W10" s="45">
        <f t="shared" si="20"/>
        <v>1</v>
      </c>
      <c r="X10" s="45">
        <f t="shared" si="20"/>
        <v>1</v>
      </c>
      <c r="Y10" s="39">
        <f t="shared" si="20"/>
        <v>1</v>
      </c>
      <c r="Z10" s="45" t="str">
        <f t="shared" si="20"/>
        <v>x</v>
      </c>
      <c r="AA10" s="12"/>
      <c r="AB10" s="45">
        <f t="shared" ref="AB10:AH10" si="21">IFERROR(IF(HLOOKUP(AB$6,$BF$5:$BI$18,5,FALSE)=0,"",HLOOKUP(AB$6,$BF$5:$BI$18,5,FALSE)),"")</f>
        <v>1</v>
      </c>
      <c r="AC10" s="45" t="str">
        <f t="shared" si="21"/>
        <v>x</v>
      </c>
      <c r="AD10" s="45">
        <f t="shared" si="21"/>
        <v>1</v>
      </c>
      <c r="AE10" s="44">
        <f t="shared" si="21"/>
        <v>1</v>
      </c>
      <c r="AF10" s="44">
        <f t="shared" si="21"/>
        <v>1</v>
      </c>
      <c r="AG10" s="39">
        <f t="shared" si="21"/>
        <v>1</v>
      </c>
      <c r="AH10" s="45" t="str">
        <f t="shared" si="21"/>
        <v>x</v>
      </c>
      <c r="AI10" s="12"/>
      <c r="AJ10" s="45">
        <f t="shared" ref="AJ10:AP10" si="22">IFERROR(IF(HLOOKUP(AJ$6,$BF$5:$BI$18,5,FALSE)=0,"",HLOOKUP(AJ$6,$BF$5:$BI$18,5,FALSE)),"")</f>
        <v>1</v>
      </c>
      <c r="AK10" s="45" t="str">
        <f t="shared" si="22"/>
        <v>x</v>
      </c>
      <c r="AL10" s="45">
        <f t="shared" si="22"/>
        <v>1</v>
      </c>
      <c r="AM10" s="44">
        <f t="shared" si="22"/>
        <v>1</v>
      </c>
      <c r="AN10" s="44">
        <f t="shared" si="22"/>
        <v>1</v>
      </c>
      <c r="AO10" s="39">
        <f t="shared" si="22"/>
        <v>1</v>
      </c>
      <c r="AP10" s="45" t="str">
        <f t="shared" si="22"/>
        <v>x</v>
      </c>
      <c r="AQ10" s="12"/>
      <c r="AR10" s="45" t="str">
        <f t="shared" ref="AR10:AW10" si="23">IFERROR(IF(HLOOKUP(AR$6,$BF$5:$BI$18,5,FALSE)=0,"",HLOOKUP(AR$6,$BF$5:$BI$18,5,FALSE)),"")</f>
        <v>x</v>
      </c>
      <c r="AS10" s="45" t="str">
        <f t="shared" si="23"/>
        <v/>
      </c>
      <c r="AT10" s="45">
        <f t="shared" si="23"/>
        <v>1</v>
      </c>
      <c r="AU10" s="45" t="str">
        <f t="shared" si="23"/>
        <v/>
      </c>
      <c r="AV10" s="45" t="str">
        <f t="shared" si="23"/>
        <v/>
      </c>
      <c r="AW10" s="45" t="str">
        <f t="shared" si="23"/>
        <v>x</v>
      </c>
      <c r="AX10" s="2"/>
      <c r="AY10" s="15" t="s">
        <v>37</v>
      </c>
      <c r="AZ10" s="16">
        <f>+H19+P19+X19+AF19+AN19+AU19</f>
        <v>40</v>
      </c>
      <c r="BA10" s="38">
        <f>IFERROR(IF(SUMIF($D$5:$AV$5,"David",$D$7:$AV$7)=0,"",SUMIF($D$5:$AV$5,"David",$D$7:$AV$7))*2,"")</f>
        <v>4</v>
      </c>
      <c r="BB10" s="38">
        <f>IFERROR(IF(SUMIF($D$5:$AV$5,"David",$D$18:$AV$18)=0,"",SUMIF($D$5:$AV$5,"David",$D$18:$AV$18)*2),"")</f>
        <v>1</v>
      </c>
      <c r="BD10" s="25">
        <v>10</v>
      </c>
      <c r="BE10" s="25">
        <v>11</v>
      </c>
      <c r="BF10" s="25">
        <v>1</v>
      </c>
      <c r="BG10" s="25">
        <v>1</v>
      </c>
      <c r="BH10" s="25">
        <v>1</v>
      </c>
      <c r="BI10" s="34" t="s">
        <v>28</v>
      </c>
    </row>
    <row r="11" spans="1:61" ht="24.95" customHeight="1" x14ac:dyDescent="0.25">
      <c r="A11" s="11">
        <v>10</v>
      </c>
      <c r="B11" s="11">
        <v>11</v>
      </c>
      <c r="C11" s="22"/>
      <c r="D11" s="45">
        <f t="shared" ref="D11:J11" si="24">IFERROR(IF(HLOOKUP(D$6,$BF$5:$BI$18,6,FALSE)=0,"",HLOOKUP(D$6,$BF$5:$BI$18,6,FALSE)),"")</f>
        <v>1</v>
      </c>
      <c r="E11" s="45" t="str">
        <f t="shared" si="24"/>
        <v>x</v>
      </c>
      <c r="F11" s="45" t="str">
        <f t="shared" si="24"/>
        <v>x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45" t="str">
        <f t="shared" si="24"/>
        <v>x</v>
      </c>
      <c r="K11" s="12"/>
      <c r="L11" s="45">
        <f t="shared" ref="L11:R11" si="25">IFERROR(IF(HLOOKUP(L$6,$BF$5:$BI$18,6,FALSE)=0,"",HLOOKUP(L$6,$BF$5:$BI$18,6,FALSE)),"")</f>
        <v>1</v>
      </c>
      <c r="M11" s="45" t="str">
        <f t="shared" si="25"/>
        <v>x</v>
      </c>
      <c r="N11" s="45">
        <f t="shared" si="25"/>
        <v>1</v>
      </c>
      <c r="O11" s="44">
        <f t="shared" si="25"/>
        <v>1</v>
      </c>
      <c r="P11" s="44">
        <f t="shared" si="25"/>
        <v>1</v>
      </c>
      <c r="Q11" s="45">
        <f t="shared" si="25"/>
        <v>1</v>
      </c>
      <c r="R11" s="45" t="str">
        <f t="shared" si="25"/>
        <v>x</v>
      </c>
      <c r="S11" s="12"/>
      <c r="T11" s="45">
        <f t="shared" ref="T11:Z11" si="26">IFERROR(IF(HLOOKUP(T$6,$BF$5:$BI$18,6,FALSE)=0,"",HLOOKUP(T$6,$BF$5:$BI$18,6,FALSE)),"")</f>
        <v>1</v>
      </c>
      <c r="U11" s="45" t="str">
        <f t="shared" si="26"/>
        <v>x</v>
      </c>
      <c r="V11" s="45">
        <f t="shared" si="26"/>
        <v>1</v>
      </c>
      <c r="W11" s="45">
        <f t="shared" si="26"/>
        <v>1</v>
      </c>
      <c r="X11" s="45">
        <f t="shared" si="26"/>
        <v>1</v>
      </c>
      <c r="Y11" s="39">
        <f t="shared" si="26"/>
        <v>1</v>
      </c>
      <c r="Z11" s="45" t="str">
        <f t="shared" si="26"/>
        <v>x</v>
      </c>
      <c r="AA11" s="12"/>
      <c r="AB11" s="45">
        <f t="shared" ref="AB11:AH11" si="27">IFERROR(IF(HLOOKUP(AB$6,$BF$5:$BI$18,6,FALSE)=0,"",HLOOKUP(AB$6,$BF$5:$BI$18,6,FALSE)),"")</f>
        <v>1</v>
      </c>
      <c r="AC11" s="45" t="str">
        <f t="shared" si="27"/>
        <v>x</v>
      </c>
      <c r="AD11" s="45">
        <f t="shared" si="27"/>
        <v>1</v>
      </c>
      <c r="AE11" s="44">
        <f t="shared" si="27"/>
        <v>1</v>
      </c>
      <c r="AF11" s="44">
        <f t="shared" si="27"/>
        <v>1</v>
      </c>
      <c r="AG11" s="39">
        <f t="shared" si="27"/>
        <v>1</v>
      </c>
      <c r="AH11" s="45" t="str">
        <f t="shared" si="27"/>
        <v>x</v>
      </c>
      <c r="AI11" s="12"/>
      <c r="AJ11" s="45">
        <f t="shared" ref="AJ11:AP11" si="28">IFERROR(IF(HLOOKUP(AJ$6,$BF$5:$BI$18,6,FALSE)=0,"",HLOOKUP(AJ$6,$BF$5:$BI$18,6,FALSE)),"")</f>
        <v>1</v>
      </c>
      <c r="AK11" s="45" t="str">
        <f t="shared" si="28"/>
        <v>x</v>
      </c>
      <c r="AL11" s="45">
        <f t="shared" si="28"/>
        <v>1</v>
      </c>
      <c r="AM11" s="44">
        <f t="shared" si="28"/>
        <v>1</v>
      </c>
      <c r="AN11" s="44">
        <f t="shared" si="28"/>
        <v>1</v>
      </c>
      <c r="AO11" s="39">
        <f t="shared" si="28"/>
        <v>1</v>
      </c>
      <c r="AP11" s="45" t="str">
        <f t="shared" si="28"/>
        <v>x</v>
      </c>
      <c r="AQ11" s="12"/>
      <c r="AR11" s="45" t="str">
        <f t="shared" ref="AR11:AW11" si="29">IFERROR(IF(HLOOKUP(AR$6,$BF$5:$BI$18,6,FALSE)=0,"",HLOOKUP(AR$6,$BF$5:$BI$18,6,FALSE)),"")</f>
        <v>x</v>
      </c>
      <c r="AS11" s="45" t="str">
        <f t="shared" si="29"/>
        <v/>
      </c>
      <c r="AT11" s="45">
        <f t="shared" si="29"/>
        <v>1</v>
      </c>
      <c r="AU11" s="45" t="str">
        <f t="shared" si="29"/>
        <v/>
      </c>
      <c r="AV11" s="45" t="str">
        <f t="shared" si="29"/>
        <v/>
      </c>
      <c r="AW11" s="45" t="str">
        <f t="shared" si="29"/>
        <v>x</v>
      </c>
      <c r="AX11" s="2"/>
      <c r="AY11" s="15" t="s">
        <v>6</v>
      </c>
      <c r="AZ11" s="16">
        <f>+I19+Q19+Y19+AG19+AO19+AV19</f>
        <v>40</v>
      </c>
      <c r="BA11" s="38" t="str">
        <f>IFERROR(IF(SUMIF($D$5:$AV$5,"Niek",$D$7:$AV$7)=0,"",SUMIF($D$5:$AV$5,"Niek",$D$7:$AV$7))*2,"")</f>
        <v/>
      </c>
      <c r="BB11" s="38">
        <f>IFERROR(IF(SUMIF($D$5:$AV$5,"Niek",$D$18:$AV$18)=0,"",SUMIF($D$5:$AV$5,"Niek",$D$18:$AV$18)*2),"")</f>
        <v>1</v>
      </c>
      <c r="BD11" s="25">
        <v>11</v>
      </c>
      <c r="BE11" s="25">
        <v>12</v>
      </c>
      <c r="BF11" s="25">
        <v>1</v>
      </c>
      <c r="BG11" s="25">
        <v>1</v>
      </c>
      <c r="BH11" s="25">
        <v>1</v>
      </c>
      <c r="BI11" s="34" t="s">
        <v>28</v>
      </c>
    </row>
    <row r="12" spans="1:61" ht="24.95" customHeight="1" x14ac:dyDescent="0.25">
      <c r="A12" s="11">
        <v>11</v>
      </c>
      <c r="B12" s="11">
        <v>12</v>
      </c>
      <c r="C12" s="22"/>
      <c r="D12" s="45">
        <f t="shared" ref="D12:J12" si="30">IFERROR(IF(HLOOKUP(D$6,$BF$5:$BI$18,7,FALSE)=0,"",HLOOKUP(D$6,$BF$5:$BI$18,7,FALSE)),"")</f>
        <v>1</v>
      </c>
      <c r="E12" s="45" t="str">
        <f t="shared" si="30"/>
        <v>x</v>
      </c>
      <c r="F12" s="45" t="str">
        <f t="shared" si="30"/>
        <v>x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45" t="str">
        <f t="shared" si="30"/>
        <v>x</v>
      </c>
      <c r="K12" s="12"/>
      <c r="L12" s="45">
        <f t="shared" ref="L12:R12" si="31">IFERROR(IF(HLOOKUP(L$6,$BF$5:$BI$18,7,FALSE)=0,"",HLOOKUP(L$6,$BF$5:$BI$18,7,FALSE)),"")</f>
        <v>1</v>
      </c>
      <c r="M12" s="45" t="str">
        <f t="shared" si="31"/>
        <v>x</v>
      </c>
      <c r="N12" s="45">
        <f t="shared" si="31"/>
        <v>1</v>
      </c>
      <c r="O12" s="44">
        <f t="shared" si="31"/>
        <v>1</v>
      </c>
      <c r="P12" s="44">
        <f t="shared" si="31"/>
        <v>1</v>
      </c>
      <c r="Q12" s="45">
        <f t="shared" si="31"/>
        <v>1</v>
      </c>
      <c r="R12" s="45" t="str">
        <f t="shared" si="31"/>
        <v>x</v>
      </c>
      <c r="S12" s="12"/>
      <c r="T12" s="45">
        <f t="shared" ref="T12:Z12" si="32">IFERROR(IF(HLOOKUP(T$6,$BF$5:$BI$18,7,FALSE)=0,"",HLOOKUP(T$6,$BF$5:$BI$18,7,FALSE)),"")</f>
        <v>1</v>
      </c>
      <c r="U12" s="45" t="str">
        <f t="shared" si="32"/>
        <v>x</v>
      </c>
      <c r="V12" s="45">
        <f t="shared" si="32"/>
        <v>1</v>
      </c>
      <c r="W12" s="45">
        <f t="shared" si="32"/>
        <v>1</v>
      </c>
      <c r="X12" s="45">
        <f t="shared" si="32"/>
        <v>1</v>
      </c>
      <c r="Y12" s="39">
        <f t="shared" si="32"/>
        <v>1</v>
      </c>
      <c r="Z12" s="45" t="str">
        <f t="shared" si="32"/>
        <v>x</v>
      </c>
      <c r="AA12" s="12"/>
      <c r="AB12" s="45">
        <f t="shared" ref="AB12:AH12" si="33">IFERROR(IF(HLOOKUP(AB$6,$BF$5:$BI$18,7,FALSE)=0,"",HLOOKUP(AB$6,$BF$5:$BI$18,7,FALSE)),"")</f>
        <v>1</v>
      </c>
      <c r="AC12" s="45" t="str">
        <f t="shared" si="33"/>
        <v>x</v>
      </c>
      <c r="AD12" s="45">
        <f t="shared" si="33"/>
        <v>1</v>
      </c>
      <c r="AE12" s="44">
        <f t="shared" si="33"/>
        <v>1</v>
      </c>
      <c r="AF12" s="44">
        <f t="shared" si="33"/>
        <v>1</v>
      </c>
      <c r="AG12" s="39">
        <f t="shared" si="33"/>
        <v>1</v>
      </c>
      <c r="AH12" s="45" t="str">
        <f t="shared" si="33"/>
        <v>x</v>
      </c>
      <c r="AI12" s="12"/>
      <c r="AJ12" s="45">
        <f t="shared" ref="AJ12:AP12" si="34">IFERROR(IF(HLOOKUP(AJ$6,$BF$5:$BI$18,7,FALSE)=0,"",HLOOKUP(AJ$6,$BF$5:$BI$18,7,FALSE)),"")</f>
        <v>1</v>
      </c>
      <c r="AK12" s="45" t="str">
        <f t="shared" si="34"/>
        <v>x</v>
      </c>
      <c r="AL12" s="45">
        <f t="shared" si="34"/>
        <v>1</v>
      </c>
      <c r="AM12" s="44">
        <f t="shared" si="34"/>
        <v>1</v>
      </c>
      <c r="AN12" s="44">
        <f t="shared" si="34"/>
        <v>1</v>
      </c>
      <c r="AO12" s="39">
        <f t="shared" si="34"/>
        <v>1</v>
      </c>
      <c r="AP12" s="45" t="str">
        <f t="shared" si="34"/>
        <v>x</v>
      </c>
      <c r="AQ12" s="12"/>
      <c r="AR12" s="45" t="str">
        <f t="shared" ref="AR12:AW12" si="35">IFERROR(IF(HLOOKUP(AR$6,$BF$5:$BI$18,7,FALSE)=0,"",HLOOKUP(AR$6,$BF$5:$BI$18,7,FALSE)),"")</f>
        <v>x</v>
      </c>
      <c r="AS12" s="45" t="str">
        <f t="shared" si="35"/>
        <v/>
      </c>
      <c r="AT12" s="45">
        <f t="shared" si="35"/>
        <v>1</v>
      </c>
      <c r="AU12" s="45" t="str">
        <f t="shared" si="35"/>
        <v/>
      </c>
      <c r="AV12" s="45" t="str">
        <f t="shared" si="35"/>
        <v/>
      </c>
      <c r="AW12" s="45" t="str">
        <f t="shared" si="35"/>
        <v>x</v>
      </c>
      <c r="AX12" s="2"/>
      <c r="AY12" s="15" t="s">
        <v>34</v>
      </c>
      <c r="AZ12" s="16">
        <f>+J19+R19+Z19+AH19+AP19+AW19</f>
        <v>0</v>
      </c>
      <c r="BA12" s="38" t="str">
        <f>IFERROR(IF(SUMIF($D$5:$AV$5,"Stefan",$D$7:$AV$7)=0,"",SUMIF($D$5:$AV$5,"Stefan",$D$7:$AV$7))*2,"")</f>
        <v/>
      </c>
      <c r="BB12" s="38" t="str">
        <f>IFERROR(IF(SUMIF($D$5:$AV$5,"Stefan",$D$18:$AV$18)=0,"",SUMIF($D$5:$AV$5,"Stefan",$D$18:$AV$18)*2),"")</f>
        <v/>
      </c>
      <c r="BD12" s="25">
        <v>12</v>
      </c>
      <c r="BE12" s="25">
        <v>13</v>
      </c>
      <c r="BF12" s="25">
        <v>0.5</v>
      </c>
      <c r="BG12" s="25">
        <v>0.5</v>
      </c>
      <c r="BH12" s="25">
        <v>0.5</v>
      </c>
      <c r="BI12" s="34" t="s">
        <v>28</v>
      </c>
    </row>
    <row r="13" spans="1:61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37"/>
      <c r="K13" s="2"/>
      <c r="L13" s="37"/>
      <c r="M13" s="37"/>
      <c r="N13" s="37"/>
      <c r="O13" s="41"/>
      <c r="P13" s="41"/>
      <c r="Q13" s="37"/>
      <c r="R13" s="37"/>
      <c r="S13" s="2"/>
      <c r="T13" s="37"/>
      <c r="U13" s="37"/>
      <c r="V13" s="37"/>
      <c r="W13" s="37"/>
      <c r="X13" s="37"/>
      <c r="Y13" s="39"/>
      <c r="Z13" s="37"/>
      <c r="AA13" s="2"/>
      <c r="AB13" s="37"/>
      <c r="AC13" s="45"/>
      <c r="AD13" s="37"/>
      <c r="AE13" s="41"/>
      <c r="AF13" s="41"/>
      <c r="AG13" s="39"/>
      <c r="AH13" s="37"/>
      <c r="AI13" s="2"/>
      <c r="AJ13" s="37"/>
      <c r="AK13" s="37"/>
      <c r="AL13" s="45"/>
      <c r="AM13" s="41"/>
      <c r="AN13" s="41"/>
      <c r="AO13" s="39"/>
      <c r="AP13" s="37"/>
      <c r="AQ13" s="2"/>
      <c r="AR13" s="37"/>
      <c r="AS13" s="37"/>
      <c r="AT13" s="37"/>
      <c r="AU13" s="37"/>
      <c r="AV13" s="37"/>
      <c r="AW13" s="37"/>
      <c r="AX13" s="2"/>
      <c r="BA13" s="58" t="str">
        <f>IF(SUM(BA7:BA12)=0,"LET OP, NIETS INGEVULD!!","Goed bezig!!")</f>
        <v>Goed bezig!!</v>
      </c>
      <c r="BB13" s="58" t="str">
        <f>IF(SUM(BB7:BB12)=0,"LET OP, NIETS INGEVULD!!","Goed bezig!!")</f>
        <v>Goed bezig!!</v>
      </c>
      <c r="BD13" s="25">
        <v>13</v>
      </c>
      <c r="BE13" s="25">
        <v>14</v>
      </c>
      <c r="BF13" s="25">
        <v>1</v>
      </c>
      <c r="BG13" s="25">
        <v>1</v>
      </c>
      <c r="BH13" s="25">
        <v>1</v>
      </c>
      <c r="BI13" s="34" t="s">
        <v>28</v>
      </c>
    </row>
    <row r="14" spans="1:61" ht="24.95" customHeight="1" x14ac:dyDescent="0.25">
      <c r="A14" s="11">
        <v>13</v>
      </c>
      <c r="B14" s="11">
        <v>14</v>
      </c>
      <c r="C14" s="22"/>
      <c r="D14" s="45">
        <f t="shared" ref="D14:J14" si="36">IFERROR(IF(HLOOKUP(D$6,$BF$5:$BI$18,9,FALSE)=0,"",HLOOKUP(D$6,$BF$5:$BI$18,9,FALSE)),"")</f>
        <v>1</v>
      </c>
      <c r="E14" s="45" t="str">
        <f t="shared" si="36"/>
        <v>x</v>
      </c>
      <c r="F14" s="45" t="str">
        <f t="shared" si="36"/>
        <v>x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45" t="str">
        <f t="shared" si="36"/>
        <v>x</v>
      </c>
      <c r="K14" s="12"/>
      <c r="L14" s="45">
        <f t="shared" ref="L14:R14" si="37">IFERROR(IF(HLOOKUP(L$6,$BF$5:$BI$18,9,FALSE)=0,"",HLOOKUP(L$6,$BF$5:$BI$18,9,FALSE)),"")</f>
        <v>1</v>
      </c>
      <c r="M14" s="45" t="str">
        <f t="shared" si="37"/>
        <v>x</v>
      </c>
      <c r="N14" s="45">
        <f t="shared" si="37"/>
        <v>1</v>
      </c>
      <c r="O14" s="44">
        <f t="shared" si="37"/>
        <v>1</v>
      </c>
      <c r="P14" s="44">
        <f t="shared" si="37"/>
        <v>1</v>
      </c>
      <c r="Q14" s="45">
        <f t="shared" si="37"/>
        <v>1</v>
      </c>
      <c r="R14" s="45" t="str">
        <f t="shared" si="37"/>
        <v>x</v>
      </c>
      <c r="S14" s="12"/>
      <c r="T14" s="45">
        <f t="shared" ref="T14:Z14" si="38">IFERROR(IF(HLOOKUP(T$6,$BF$5:$BI$18,9,FALSE)=0,"",HLOOKUP(T$6,$BF$5:$BI$18,9,FALSE)),"")</f>
        <v>1</v>
      </c>
      <c r="U14" s="45" t="str">
        <f t="shared" si="38"/>
        <v>x</v>
      </c>
      <c r="V14" s="45">
        <f t="shared" si="38"/>
        <v>1</v>
      </c>
      <c r="W14" s="45">
        <f t="shared" si="38"/>
        <v>1</v>
      </c>
      <c r="X14" s="45">
        <f t="shared" si="38"/>
        <v>1</v>
      </c>
      <c r="Y14" s="39">
        <f t="shared" si="38"/>
        <v>1</v>
      </c>
      <c r="Z14" s="45" t="str">
        <f t="shared" si="38"/>
        <v>x</v>
      </c>
      <c r="AA14" s="12"/>
      <c r="AB14" s="45">
        <f t="shared" ref="AB14:AH14" si="39">IFERROR(IF(HLOOKUP(AB$6,$BF$5:$BI$18,9,FALSE)=0,"",HLOOKUP(AB$6,$BF$5:$BI$18,9,FALSE)),"")</f>
        <v>1</v>
      </c>
      <c r="AC14" s="45" t="str">
        <f t="shared" si="39"/>
        <v>x</v>
      </c>
      <c r="AD14" s="45">
        <f t="shared" si="39"/>
        <v>1</v>
      </c>
      <c r="AE14" s="44">
        <f t="shared" si="39"/>
        <v>1</v>
      </c>
      <c r="AF14" s="44">
        <f t="shared" si="39"/>
        <v>1</v>
      </c>
      <c r="AG14" s="39">
        <f t="shared" si="39"/>
        <v>1</v>
      </c>
      <c r="AH14" s="45" t="str">
        <f t="shared" si="39"/>
        <v>x</v>
      </c>
      <c r="AI14" s="12"/>
      <c r="AJ14" s="45">
        <f t="shared" ref="AJ14:AP14" si="40">IFERROR(IF(HLOOKUP(AJ$6,$BF$5:$BI$18,9,FALSE)=0,"",HLOOKUP(AJ$6,$BF$5:$BI$18,9,FALSE)),"")</f>
        <v>1</v>
      </c>
      <c r="AK14" s="45" t="str">
        <f t="shared" si="40"/>
        <v>x</v>
      </c>
      <c r="AL14" s="45">
        <f t="shared" si="40"/>
        <v>1</v>
      </c>
      <c r="AM14" s="44">
        <f t="shared" si="40"/>
        <v>1</v>
      </c>
      <c r="AN14" s="44">
        <f t="shared" si="40"/>
        <v>1</v>
      </c>
      <c r="AO14" s="39">
        <f t="shared" si="40"/>
        <v>1</v>
      </c>
      <c r="AP14" s="45" t="str">
        <f t="shared" si="40"/>
        <v>x</v>
      </c>
      <c r="AQ14" s="12"/>
      <c r="AR14" s="26"/>
      <c r="AS14" s="26"/>
      <c r="AT14" s="26"/>
      <c r="AU14" s="26"/>
      <c r="AV14" s="26"/>
      <c r="AW14" s="26"/>
      <c r="AX14" s="2"/>
      <c r="BD14" s="25">
        <v>14</v>
      </c>
      <c r="BE14" s="25">
        <v>15</v>
      </c>
      <c r="BF14" s="25">
        <v>1</v>
      </c>
      <c r="BG14" s="25">
        <v>1</v>
      </c>
      <c r="BH14" s="25">
        <v>1</v>
      </c>
      <c r="BI14" s="34" t="s">
        <v>28</v>
      </c>
    </row>
    <row r="15" spans="1:61" ht="24.95" customHeight="1" x14ac:dyDescent="0.25">
      <c r="A15" s="11">
        <v>14</v>
      </c>
      <c r="B15" s="11">
        <v>15</v>
      </c>
      <c r="C15" s="22"/>
      <c r="D15" s="45">
        <f t="shared" ref="D15:J15" si="41">IFERROR(IF(HLOOKUP(D$6,$BF$5:$BI$18,10,FALSE)=0,"",HLOOKUP(D$6,$BF$5:$BI$18,10,FALSE)),"")</f>
        <v>1</v>
      </c>
      <c r="E15" s="45" t="str">
        <f t="shared" si="41"/>
        <v>x</v>
      </c>
      <c r="F15" s="45" t="str">
        <f t="shared" si="41"/>
        <v>x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45" t="str">
        <f t="shared" si="41"/>
        <v>x</v>
      </c>
      <c r="K15" s="12"/>
      <c r="L15" s="45">
        <f t="shared" ref="L15:R15" si="42">IFERROR(IF(HLOOKUP(L$6,$BF$5:$BI$18,10,FALSE)=0,"",HLOOKUP(L$6,$BF$5:$BI$18,10,FALSE)),"")</f>
        <v>1</v>
      </c>
      <c r="M15" s="45" t="str">
        <f t="shared" si="42"/>
        <v>x</v>
      </c>
      <c r="N15" s="45">
        <f t="shared" si="42"/>
        <v>1</v>
      </c>
      <c r="O15" s="44">
        <f t="shared" si="42"/>
        <v>1</v>
      </c>
      <c r="P15" s="44">
        <f t="shared" si="42"/>
        <v>1</v>
      </c>
      <c r="Q15" s="45">
        <f t="shared" si="42"/>
        <v>1</v>
      </c>
      <c r="R15" s="45" t="str">
        <f t="shared" si="42"/>
        <v>x</v>
      </c>
      <c r="S15" s="12"/>
      <c r="T15" s="45">
        <f t="shared" ref="T15:Z15" si="43">IFERROR(IF(HLOOKUP(T$6,$BF$5:$BI$18,10,FALSE)=0,"",HLOOKUP(T$6,$BF$5:$BI$18,10,FALSE)),"")</f>
        <v>1</v>
      </c>
      <c r="U15" s="45" t="str">
        <f t="shared" si="43"/>
        <v>x</v>
      </c>
      <c r="V15" s="45">
        <f t="shared" si="43"/>
        <v>1</v>
      </c>
      <c r="W15" s="45">
        <f t="shared" si="43"/>
        <v>1</v>
      </c>
      <c r="X15" s="45">
        <f t="shared" si="43"/>
        <v>1</v>
      </c>
      <c r="Y15" s="39">
        <f t="shared" si="43"/>
        <v>1</v>
      </c>
      <c r="Z15" s="45" t="str">
        <f t="shared" si="43"/>
        <v>x</v>
      </c>
      <c r="AA15" s="12"/>
      <c r="AB15" s="45">
        <f t="shared" ref="AB15:AH15" si="44">IFERROR(IF(HLOOKUP(AB$6,$BF$5:$BI$18,10,FALSE)=0,"",HLOOKUP(AB$6,$BF$5:$BI$18,10,FALSE)),"")</f>
        <v>1</v>
      </c>
      <c r="AC15" s="45" t="str">
        <f t="shared" si="44"/>
        <v>x</v>
      </c>
      <c r="AD15" s="45">
        <f t="shared" si="44"/>
        <v>1</v>
      </c>
      <c r="AE15" s="44">
        <f t="shared" si="44"/>
        <v>1</v>
      </c>
      <c r="AF15" s="44">
        <f t="shared" si="44"/>
        <v>1</v>
      </c>
      <c r="AG15" s="39">
        <f t="shared" si="44"/>
        <v>1</v>
      </c>
      <c r="AH15" s="45" t="str">
        <f t="shared" si="44"/>
        <v>x</v>
      </c>
      <c r="AI15" s="12"/>
      <c r="AJ15" s="45">
        <f t="shared" ref="AJ15:AP15" si="45">IFERROR(IF(HLOOKUP(AJ$6,$BF$5:$BI$18,10,FALSE)=0,"",HLOOKUP(AJ$6,$BF$5:$BI$18,10,FALSE)),"")</f>
        <v>1</v>
      </c>
      <c r="AK15" s="45" t="str">
        <f t="shared" si="45"/>
        <v>x</v>
      </c>
      <c r="AL15" s="45">
        <f t="shared" si="45"/>
        <v>1</v>
      </c>
      <c r="AM15" s="44">
        <f t="shared" si="45"/>
        <v>1</v>
      </c>
      <c r="AN15" s="44">
        <f t="shared" si="45"/>
        <v>1</v>
      </c>
      <c r="AO15" s="39">
        <f t="shared" si="45"/>
        <v>1</v>
      </c>
      <c r="AP15" s="45" t="str">
        <f t="shared" si="45"/>
        <v>x</v>
      </c>
      <c r="AQ15" s="12"/>
      <c r="AR15" s="26"/>
      <c r="AS15" s="26"/>
      <c r="AT15" s="26"/>
      <c r="AU15" s="26"/>
      <c r="AV15" s="26"/>
      <c r="AW15" s="26"/>
      <c r="AX15" s="2"/>
      <c r="BD15" s="25">
        <v>15</v>
      </c>
      <c r="BE15" s="25">
        <v>16</v>
      </c>
      <c r="BF15" s="25">
        <v>0.5</v>
      </c>
      <c r="BG15" s="25">
        <v>1</v>
      </c>
      <c r="BH15" s="25">
        <v>1</v>
      </c>
      <c r="BI15" s="34" t="s">
        <v>28</v>
      </c>
    </row>
    <row r="16" spans="1:61" ht="24.95" customHeight="1" x14ac:dyDescent="0.25">
      <c r="A16" s="11">
        <v>15</v>
      </c>
      <c r="B16" s="11">
        <v>16</v>
      </c>
      <c r="C16" s="22"/>
      <c r="D16" s="45">
        <f t="shared" ref="D16:J16" si="46">IFERROR(IF(HLOOKUP(D$6,$BF$5:$BI$18,11,FALSE)=0,"",HLOOKUP(D$6,$BF$5:$BI$18,11,FALSE)),"")</f>
        <v>1</v>
      </c>
      <c r="E16" s="45" t="str">
        <f t="shared" si="46"/>
        <v>x</v>
      </c>
      <c r="F16" s="45" t="str">
        <f t="shared" si="46"/>
        <v>x</v>
      </c>
      <c r="G16" s="45">
        <f t="shared" si="46"/>
        <v>1</v>
      </c>
      <c r="H16" s="45">
        <f t="shared" si="46"/>
        <v>0.5</v>
      </c>
      <c r="I16" s="45">
        <f t="shared" si="46"/>
        <v>1</v>
      </c>
      <c r="J16" s="45" t="str">
        <f t="shared" si="46"/>
        <v>x</v>
      </c>
      <c r="K16" s="12"/>
      <c r="L16" s="45">
        <f t="shared" ref="L16:R16" si="47">IFERROR(IF(HLOOKUP(L$6,$BF$5:$BI$18,11,FALSE)=0,"",HLOOKUP(L$6,$BF$5:$BI$18,11,FALSE)),"")</f>
        <v>1</v>
      </c>
      <c r="M16" s="45" t="str">
        <f t="shared" si="47"/>
        <v>x</v>
      </c>
      <c r="N16" s="45">
        <f t="shared" si="47"/>
        <v>1</v>
      </c>
      <c r="O16" s="44">
        <f t="shared" si="47"/>
        <v>1</v>
      </c>
      <c r="P16" s="44">
        <f t="shared" si="47"/>
        <v>0.5</v>
      </c>
      <c r="Q16" s="45">
        <f t="shared" si="47"/>
        <v>1</v>
      </c>
      <c r="R16" s="45" t="str">
        <f t="shared" si="47"/>
        <v>x</v>
      </c>
      <c r="S16" s="12"/>
      <c r="T16" s="45">
        <f t="shared" ref="T16:Z16" si="48">IFERROR(IF(HLOOKUP(T$6,$BF$5:$BI$18,11,FALSE)=0,"",HLOOKUP(T$6,$BF$5:$BI$18,11,FALSE)),"")</f>
        <v>1</v>
      </c>
      <c r="U16" s="45" t="str">
        <f t="shared" si="48"/>
        <v>x</v>
      </c>
      <c r="V16" s="45">
        <f t="shared" si="48"/>
        <v>1</v>
      </c>
      <c r="W16" s="45">
        <f t="shared" si="48"/>
        <v>1</v>
      </c>
      <c r="X16" s="45">
        <f t="shared" si="48"/>
        <v>0.5</v>
      </c>
      <c r="Y16" s="39">
        <f t="shared" si="48"/>
        <v>1</v>
      </c>
      <c r="Z16" s="45" t="str">
        <f t="shared" si="48"/>
        <v>x</v>
      </c>
      <c r="AA16" s="12"/>
      <c r="AB16" s="45">
        <f t="shared" ref="AB16:AH16" si="49">IFERROR(IF(HLOOKUP(AB$6,$BF$5:$BI$18,11,FALSE)=0,"",HLOOKUP(AB$6,$BF$5:$BI$18,11,FALSE)),"")</f>
        <v>1</v>
      </c>
      <c r="AC16" s="45" t="str">
        <f t="shared" si="49"/>
        <v>x</v>
      </c>
      <c r="AD16" s="45">
        <f t="shared" si="49"/>
        <v>1</v>
      </c>
      <c r="AE16" s="44">
        <f t="shared" si="49"/>
        <v>1</v>
      </c>
      <c r="AF16" s="44">
        <f t="shared" si="49"/>
        <v>0.5</v>
      </c>
      <c r="AG16" s="39">
        <f t="shared" si="49"/>
        <v>1</v>
      </c>
      <c r="AH16" s="45" t="str">
        <f t="shared" si="49"/>
        <v>x</v>
      </c>
      <c r="AI16" s="12"/>
      <c r="AJ16" s="45">
        <f t="shared" ref="AJ16:AP16" si="50">IFERROR(IF(HLOOKUP(AJ$6,$BF$5:$BI$18,11,FALSE)=0,"",HLOOKUP(AJ$6,$BF$5:$BI$18,11,FALSE)),"")</f>
        <v>0.5</v>
      </c>
      <c r="AK16" s="45" t="str">
        <f t="shared" si="50"/>
        <v>x</v>
      </c>
      <c r="AL16" s="45">
        <f t="shared" si="50"/>
        <v>1</v>
      </c>
      <c r="AM16" s="44">
        <f t="shared" si="50"/>
        <v>1</v>
      </c>
      <c r="AN16" s="44">
        <f t="shared" si="50"/>
        <v>1</v>
      </c>
      <c r="AO16" s="39">
        <f t="shared" si="50"/>
        <v>1</v>
      </c>
      <c r="AP16" s="45" t="str">
        <f t="shared" si="50"/>
        <v>x</v>
      </c>
      <c r="AQ16" s="12"/>
      <c r="AR16" s="26"/>
      <c r="AS16" s="26"/>
      <c r="AT16" s="26"/>
      <c r="AU16" s="26"/>
      <c r="AV16" s="26"/>
      <c r="AW16" s="26"/>
      <c r="AX16" s="2"/>
      <c r="BD16" s="25">
        <v>16</v>
      </c>
      <c r="BE16" s="25">
        <v>17</v>
      </c>
      <c r="BF16" s="25"/>
      <c r="BG16" s="25">
        <v>1</v>
      </c>
      <c r="BH16" s="25">
        <v>1</v>
      </c>
      <c r="BI16" s="34" t="s">
        <v>28</v>
      </c>
    </row>
    <row r="17" spans="1:61" ht="24.95" customHeight="1" x14ac:dyDescent="0.25">
      <c r="A17" s="11">
        <v>16</v>
      </c>
      <c r="B17" s="11">
        <v>17</v>
      </c>
      <c r="C17" s="22"/>
      <c r="D17" s="45">
        <f t="shared" ref="D17:J17" si="51">IFERROR(IF(HLOOKUP(D$6,$BF$5:$BI$18,12,FALSE)=0,"",HLOOKUP(D$6,$BF$5:$BI$18,12,FALSE)),"")</f>
        <v>1</v>
      </c>
      <c r="E17" s="45" t="str">
        <f t="shared" si="51"/>
        <v>x</v>
      </c>
      <c r="F17" s="45" t="str">
        <f t="shared" si="51"/>
        <v>x</v>
      </c>
      <c r="G17" s="45">
        <f t="shared" si="51"/>
        <v>1</v>
      </c>
      <c r="H17" s="45" t="str">
        <f t="shared" si="51"/>
        <v/>
      </c>
      <c r="I17" s="45">
        <f t="shared" si="51"/>
        <v>1</v>
      </c>
      <c r="J17" s="45" t="str">
        <f t="shared" si="51"/>
        <v>x</v>
      </c>
      <c r="K17" s="12"/>
      <c r="L17" s="45">
        <f t="shared" ref="L17:R17" si="52">IFERROR(IF(HLOOKUP(L$6,$BF$5:$BI$18,12,FALSE)=0,"",HLOOKUP(L$6,$BF$5:$BI$18,12,FALSE)),"")</f>
        <v>1</v>
      </c>
      <c r="M17" s="45" t="str">
        <f t="shared" si="52"/>
        <v>x</v>
      </c>
      <c r="N17" s="45">
        <f t="shared" si="52"/>
        <v>1</v>
      </c>
      <c r="O17" s="44">
        <f t="shared" si="52"/>
        <v>1</v>
      </c>
      <c r="P17" s="44" t="str">
        <f t="shared" si="52"/>
        <v/>
      </c>
      <c r="Q17" s="45">
        <f t="shared" si="52"/>
        <v>1</v>
      </c>
      <c r="R17" s="45" t="str">
        <f t="shared" si="52"/>
        <v>x</v>
      </c>
      <c r="S17" s="12"/>
      <c r="T17" s="45">
        <f t="shared" ref="T17:Z17" si="53">IFERROR(IF(HLOOKUP(T$6,$BF$5:$BI$18,12,FALSE)=0,"",HLOOKUP(T$6,$BF$5:$BI$18,12,FALSE)),"")</f>
        <v>1</v>
      </c>
      <c r="U17" s="45" t="str">
        <f t="shared" si="53"/>
        <v>x</v>
      </c>
      <c r="V17" s="45">
        <f t="shared" si="53"/>
        <v>1</v>
      </c>
      <c r="W17" s="45">
        <f t="shared" si="53"/>
        <v>1</v>
      </c>
      <c r="X17" s="45" t="str">
        <f t="shared" si="53"/>
        <v/>
      </c>
      <c r="Y17" s="39">
        <f t="shared" si="53"/>
        <v>1</v>
      </c>
      <c r="Z17" s="45" t="str">
        <f t="shared" si="53"/>
        <v>x</v>
      </c>
      <c r="AA17" s="12"/>
      <c r="AB17" s="45">
        <f t="shared" ref="AB17:AH17" si="54">IFERROR(IF(HLOOKUP(AB$6,$BF$5:$BI$18,12,FALSE)=0,"",HLOOKUP(AB$6,$BF$5:$BI$18,12,FALSE)),"")</f>
        <v>1</v>
      </c>
      <c r="AC17" s="45" t="str">
        <f t="shared" si="54"/>
        <v>x</v>
      </c>
      <c r="AD17" s="45">
        <f t="shared" si="54"/>
        <v>1</v>
      </c>
      <c r="AE17" s="44">
        <f t="shared" si="54"/>
        <v>1</v>
      </c>
      <c r="AF17" s="44" t="str">
        <f t="shared" si="54"/>
        <v/>
      </c>
      <c r="AG17" s="39">
        <f t="shared" si="54"/>
        <v>1</v>
      </c>
      <c r="AH17" s="45" t="str">
        <f t="shared" si="54"/>
        <v>x</v>
      </c>
      <c r="AI17" s="12"/>
      <c r="AJ17" s="45" t="str">
        <f t="shared" ref="AJ17:AP17" si="55">IFERROR(IF(HLOOKUP(AJ$6,$BF$5:$BI$18,12,FALSE)=0,"",HLOOKUP(AJ$6,$BF$5:$BI$18,12,FALSE)),"")</f>
        <v/>
      </c>
      <c r="AK17" s="45" t="str">
        <f t="shared" si="55"/>
        <v>x</v>
      </c>
      <c r="AL17" s="45">
        <f t="shared" si="55"/>
        <v>1</v>
      </c>
      <c r="AM17" s="44">
        <f t="shared" si="55"/>
        <v>1</v>
      </c>
      <c r="AN17" s="44">
        <f t="shared" si="55"/>
        <v>1</v>
      </c>
      <c r="AO17" s="39">
        <f t="shared" si="55"/>
        <v>1</v>
      </c>
      <c r="AP17" s="45" t="str">
        <f t="shared" si="55"/>
        <v>x</v>
      </c>
      <c r="AQ17" s="12"/>
      <c r="AR17" s="26"/>
      <c r="AS17" s="26"/>
      <c r="AT17" s="26"/>
      <c r="AU17" s="26"/>
      <c r="AV17" s="26"/>
      <c r="AW17" s="26"/>
      <c r="AX17" s="2"/>
      <c r="BD17" s="25">
        <v>17</v>
      </c>
      <c r="BE17" s="25" t="s">
        <v>5</v>
      </c>
      <c r="BF17" s="25"/>
      <c r="BG17" s="25">
        <v>0.5</v>
      </c>
      <c r="BH17" s="25"/>
      <c r="BI17" s="34" t="s">
        <v>28</v>
      </c>
    </row>
    <row r="18" spans="1:61" ht="24.95" customHeight="1" x14ac:dyDescent="0.25">
      <c r="A18" s="11">
        <v>17</v>
      </c>
      <c r="B18" s="11" t="s">
        <v>5</v>
      </c>
      <c r="C18" s="7"/>
      <c r="D18" s="45" t="str">
        <f t="shared" ref="D18:J18" si="56">IFERROR(IF(HLOOKUP(D$6,$BF$5:$BI$18,13,FALSE)=0,"",HLOOKUP(D$6,$BF$5:$BI$18,13,FALSE)),"")</f>
        <v/>
      </c>
      <c r="E18" s="45" t="str">
        <f t="shared" si="56"/>
        <v>x</v>
      </c>
      <c r="F18" s="45" t="str">
        <f t="shared" si="56"/>
        <v>x</v>
      </c>
      <c r="G18" s="45" t="str">
        <f t="shared" si="56"/>
        <v/>
      </c>
      <c r="H18" s="45" t="str">
        <f t="shared" si="56"/>
        <v/>
      </c>
      <c r="I18" s="45">
        <f t="shared" si="56"/>
        <v>0.5</v>
      </c>
      <c r="J18" s="45" t="str">
        <f t="shared" si="56"/>
        <v>x</v>
      </c>
      <c r="K18" s="12"/>
      <c r="L18" s="45" t="str">
        <f t="shared" ref="L18:R18" si="57">IFERROR(IF(HLOOKUP(L$6,$BF$5:$BI$18,13,FALSE)=0,"",HLOOKUP(L$6,$BF$5:$BI$18,13,FALSE)),"")</f>
        <v/>
      </c>
      <c r="M18" s="45" t="str">
        <f t="shared" si="57"/>
        <v>x</v>
      </c>
      <c r="N18" s="45">
        <f t="shared" si="57"/>
        <v>0.5</v>
      </c>
      <c r="O18" s="44" t="str">
        <f t="shared" si="57"/>
        <v/>
      </c>
      <c r="P18" s="44" t="str">
        <f t="shared" si="57"/>
        <v/>
      </c>
      <c r="Q18" s="45" t="str">
        <f t="shared" si="57"/>
        <v/>
      </c>
      <c r="R18" s="45" t="str">
        <f t="shared" si="57"/>
        <v>x</v>
      </c>
      <c r="S18" s="12"/>
      <c r="T18" s="45">
        <f t="shared" ref="T18:Z18" si="58">IFERROR(IF(HLOOKUP(T$6,$BF$5:$BI$18,13,FALSE)=0,"",HLOOKUP(T$6,$BF$5:$BI$18,13,FALSE)),"")</f>
        <v>0.5</v>
      </c>
      <c r="U18" s="45" t="str">
        <f t="shared" si="58"/>
        <v>x</v>
      </c>
      <c r="V18" s="45" t="str">
        <f t="shared" si="58"/>
        <v/>
      </c>
      <c r="W18" s="45" t="str">
        <f t="shared" si="58"/>
        <v/>
      </c>
      <c r="X18" s="45" t="str">
        <f t="shared" si="58"/>
        <v/>
      </c>
      <c r="Y18" s="39" t="str">
        <f t="shared" si="58"/>
        <v/>
      </c>
      <c r="Z18" s="45" t="str">
        <f t="shared" si="58"/>
        <v>x</v>
      </c>
      <c r="AA18" s="12"/>
      <c r="AB18" s="45">
        <f t="shared" ref="AB18:AH18" si="59">IFERROR(IF(HLOOKUP(AB$6,$BF$5:$BI$18,13,FALSE)=0,"",HLOOKUP(AB$6,$BF$5:$BI$18,13,FALSE)),"")</f>
        <v>0.5</v>
      </c>
      <c r="AC18" s="45" t="str">
        <f t="shared" si="59"/>
        <v>x</v>
      </c>
      <c r="AD18" s="45" t="str">
        <f t="shared" si="59"/>
        <v/>
      </c>
      <c r="AE18" s="44" t="str">
        <f t="shared" si="59"/>
        <v/>
      </c>
      <c r="AF18" s="44" t="str">
        <f t="shared" si="59"/>
        <v/>
      </c>
      <c r="AG18" s="39" t="str">
        <f t="shared" si="59"/>
        <v/>
      </c>
      <c r="AH18" s="45" t="str">
        <f t="shared" si="59"/>
        <v>x</v>
      </c>
      <c r="AI18" s="12"/>
      <c r="AJ18" s="45" t="str">
        <f t="shared" ref="AJ18:AP18" si="60">IFERROR(IF(HLOOKUP(AJ$6,$BF$5:$BI$18,13,FALSE)=0,"",HLOOKUP(AJ$6,$BF$5:$BI$18,13,FALSE)),"")</f>
        <v/>
      </c>
      <c r="AK18" s="45" t="str">
        <f t="shared" si="60"/>
        <v>x</v>
      </c>
      <c r="AL18" s="45" t="str">
        <f t="shared" si="60"/>
        <v/>
      </c>
      <c r="AM18" s="44">
        <f t="shared" si="60"/>
        <v>0.5</v>
      </c>
      <c r="AN18" s="44">
        <f t="shared" si="60"/>
        <v>0.5</v>
      </c>
      <c r="AO18" s="39" t="str">
        <f t="shared" si="60"/>
        <v/>
      </c>
      <c r="AP18" s="45" t="str">
        <f t="shared" si="60"/>
        <v>x</v>
      </c>
      <c r="AQ18" s="12"/>
      <c r="AR18" s="26"/>
      <c r="AS18" s="26"/>
      <c r="AT18" s="26"/>
      <c r="AU18" s="26"/>
      <c r="AV18" s="26"/>
      <c r="AW18" s="26"/>
      <c r="AX18" s="2"/>
    </row>
    <row r="19" spans="1:61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W19" si="61">IFERROR(SUM(E7:E18),"0")</f>
        <v>0</v>
      </c>
      <c r="F19" s="18">
        <f t="shared" si="61"/>
        <v>0</v>
      </c>
      <c r="G19" s="18">
        <f t="shared" ref="G19" si="62">IFERROR(SUM(G7:G18),"0")</f>
        <v>8</v>
      </c>
      <c r="H19" s="18">
        <f t="shared" si="61"/>
        <v>8</v>
      </c>
      <c r="I19" s="18">
        <f t="shared" si="61"/>
        <v>8</v>
      </c>
      <c r="J19" s="18">
        <f t="shared" si="61"/>
        <v>0</v>
      </c>
      <c r="K19" s="36"/>
      <c r="L19" s="18">
        <f t="shared" si="61"/>
        <v>8</v>
      </c>
      <c r="M19" s="18">
        <f t="shared" si="61"/>
        <v>0</v>
      </c>
      <c r="N19" s="18">
        <f t="shared" si="61"/>
        <v>8</v>
      </c>
      <c r="O19" s="18">
        <f t="shared" ref="O19" si="63">IFERROR(SUM(O7:O18),"0")</f>
        <v>8</v>
      </c>
      <c r="P19" s="18">
        <f t="shared" si="61"/>
        <v>8</v>
      </c>
      <c r="Q19" s="18">
        <f t="shared" si="61"/>
        <v>8</v>
      </c>
      <c r="R19" s="18">
        <f t="shared" si="61"/>
        <v>0</v>
      </c>
      <c r="S19" s="36"/>
      <c r="T19" s="18">
        <f t="shared" si="61"/>
        <v>8</v>
      </c>
      <c r="U19" s="18">
        <f t="shared" si="61"/>
        <v>0</v>
      </c>
      <c r="V19" s="18">
        <f t="shared" si="61"/>
        <v>8</v>
      </c>
      <c r="W19" s="18">
        <f t="shared" ref="W19" si="64">IFERROR(SUM(W7:W18),"0")</f>
        <v>8</v>
      </c>
      <c r="X19" s="18">
        <f t="shared" si="61"/>
        <v>8</v>
      </c>
      <c r="Y19" s="18">
        <f t="shared" si="61"/>
        <v>8</v>
      </c>
      <c r="Z19" s="18">
        <f t="shared" si="61"/>
        <v>0</v>
      </c>
      <c r="AA19" s="36"/>
      <c r="AB19" s="18">
        <f t="shared" si="61"/>
        <v>8</v>
      </c>
      <c r="AC19" s="18">
        <f t="shared" si="61"/>
        <v>0</v>
      </c>
      <c r="AD19" s="18">
        <f t="shared" si="61"/>
        <v>8</v>
      </c>
      <c r="AE19" s="18">
        <f t="shared" ref="AE19" si="65">IFERROR(SUM(AE7:AE18),"0")</f>
        <v>8</v>
      </c>
      <c r="AF19" s="18">
        <f t="shared" si="61"/>
        <v>8</v>
      </c>
      <c r="AG19" s="18">
        <f t="shared" si="61"/>
        <v>8</v>
      </c>
      <c r="AH19" s="18">
        <f t="shared" si="61"/>
        <v>0</v>
      </c>
      <c r="AI19" s="36"/>
      <c r="AJ19" s="18">
        <f t="shared" si="61"/>
        <v>8</v>
      </c>
      <c r="AK19" s="18">
        <f t="shared" si="61"/>
        <v>0</v>
      </c>
      <c r="AL19" s="18">
        <f t="shared" si="61"/>
        <v>8</v>
      </c>
      <c r="AM19" s="18">
        <f t="shared" ref="AM19" si="66">IFERROR(SUM(AM7:AM18),"0")</f>
        <v>8</v>
      </c>
      <c r="AN19" s="18">
        <f t="shared" si="61"/>
        <v>8</v>
      </c>
      <c r="AO19" s="18">
        <f t="shared" si="61"/>
        <v>8</v>
      </c>
      <c r="AP19" s="18">
        <f t="shared" si="61"/>
        <v>0</v>
      </c>
      <c r="AQ19" s="36"/>
      <c r="AR19" s="18">
        <f t="shared" si="61"/>
        <v>0</v>
      </c>
      <c r="AS19" s="18">
        <f t="shared" si="61"/>
        <v>0</v>
      </c>
      <c r="AT19" s="18">
        <f t="shared" si="61"/>
        <v>5.5</v>
      </c>
      <c r="AU19" s="18">
        <f t="shared" si="61"/>
        <v>0</v>
      </c>
      <c r="AV19" s="18">
        <f t="shared" si="61"/>
        <v>0</v>
      </c>
      <c r="AW19" s="18">
        <f t="shared" si="61"/>
        <v>0</v>
      </c>
      <c r="AX19" s="2"/>
    </row>
    <row r="20" spans="1:61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</v>
      </c>
      <c r="J20" s="10" t="s">
        <v>33</v>
      </c>
      <c r="K20" s="2"/>
      <c r="L20" s="10" t="s">
        <v>4</v>
      </c>
      <c r="M20" s="10" t="s">
        <v>0</v>
      </c>
      <c r="N20" s="10" t="s">
        <v>1</v>
      </c>
      <c r="O20" s="10" t="s">
        <v>45</v>
      </c>
      <c r="P20" s="10" t="s">
        <v>35</v>
      </c>
      <c r="Q20" s="10" t="s">
        <v>3</v>
      </c>
      <c r="R20" s="10" t="s">
        <v>33</v>
      </c>
      <c r="S20" s="2"/>
      <c r="T20" s="10" t="s">
        <v>4</v>
      </c>
      <c r="U20" s="10" t="s">
        <v>0</v>
      </c>
      <c r="V20" s="10" t="s">
        <v>1</v>
      </c>
      <c r="W20" s="10" t="s">
        <v>45</v>
      </c>
      <c r="X20" s="10" t="s">
        <v>35</v>
      </c>
      <c r="Y20" s="10" t="s">
        <v>3</v>
      </c>
      <c r="Z20" s="10" t="s">
        <v>33</v>
      </c>
      <c r="AA20" s="2"/>
      <c r="AB20" s="10" t="s">
        <v>4</v>
      </c>
      <c r="AC20" s="10" t="s">
        <v>0</v>
      </c>
      <c r="AD20" s="10" t="s">
        <v>1</v>
      </c>
      <c r="AE20" s="10" t="s">
        <v>45</v>
      </c>
      <c r="AF20" s="10" t="s">
        <v>35</v>
      </c>
      <c r="AG20" s="10" t="s">
        <v>3</v>
      </c>
      <c r="AH20" s="10" t="s">
        <v>33</v>
      </c>
      <c r="AI20" s="2"/>
      <c r="AJ20" s="10" t="s">
        <v>4</v>
      </c>
      <c r="AK20" s="10" t="s">
        <v>0</v>
      </c>
      <c r="AL20" s="10" t="s">
        <v>1</v>
      </c>
      <c r="AM20" s="10" t="s">
        <v>45</v>
      </c>
      <c r="AN20" s="10" t="s">
        <v>35</v>
      </c>
      <c r="AO20" s="10" t="s">
        <v>3</v>
      </c>
      <c r="AP20" s="10" t="s">
        <v>33</v>
      </c>
      <c r="AQ20" s="2"/>
      <c r="AR20" s="28" t="s">
        <v>4</v>
      </c>
      <c r="AS20" s="28" t="s">
        <v>0</v>
      </c>
      <c r="AT20" s="28" t="s">
        <v>1</v>
      </c>
      <c r="AU20" s="28" t="s">
        <v>35</v>
      </c>
      <c r="AV20" s="28" t="s">
        <v>3</v>
      </c>
      <c r="AW20" s="10" t="s">
        <v>33</v>
      </c>
      <c r="AX20" s="2"/>
    </row>
    <row r="21" spans="1:61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29"/>
      <c r="J21" s="60"/>
      <c r="K21" s="19"/>
      <c r="L21" s="129" t="s">
        <v>4</v>
      </c>
      <c r="M21" s="129"/>
      <c r="N21" s="129"/>
      <c r="O21" s="129"/>
      <c r="P21" s="129"/>
      <c r="Q21" s="129"/>
      <c r="R21" s="60"/>
      <c r="S21" s="19"/>
      <c r="T21" s="129" t="s">
        <v>3</v>
      </c>
      <c r="U21" s="129"/>
      <c r="V21" s="129"/>
      <c r="W21" s="129"/>
      <c r="X21" s="129"/>
      <c r="Y21" s="129"/>
      <c r="Z21" s="60"/>
      <c r="AA21" s="19"/>
      <c r="AB21" s="129" t="s">
        <v>38</v>
      </c>
      <c r="AC21" s="129"/>
      <c r="AD21" s="129"/>
      <c r="AE21" s="129"/>
      <c r="AF21" s="129"/>
      <c r="AG21" s="129"/>
      <c r="AH21" s="60"/>
      <c r="AI21" s="19"/>
      <c r="AJ21" s="129" t="s">
        <v>38</v>
      </c>
      <c r="AK21" s="129"/>
      <c r="AL21" s="129"/>
      <c r="AM21" s="129"/>
      <c r="AN21" s="129"/>
      <c r="AO21" s="129"/>
      <c r="AP21" s="60"/>
      <c r="AQ21" s="19"/>
      <c r="AR21" s="129"/>
      <c r="AS21" s="129"/>
      <c r="AT21" s="129"/>
      <c r="AU21" s="129"/>
      <c r="AV21" s="129"/>
      <c r="AW21" s="60"/>
      <c r="AX21" s="2"/>
    </row>
    <row r="22" spans="1:61" x14ac:dyDescent="0.25">
      <c r="D22" s="132" t="s">
        <v>22</v>
      </c>
      <c r="E22" s="132"/>
      <c r="F22" s="132"/>
      <c r="G22" s="64"/>
      <c r="H22" s="132" t="s">
        <v>23</v>
      </c>
      <c r="I22" s="132"/>
      <c r="J22" s="132"/>
      <c r="L22" s="132" t="s">
        <v>22</v>
      </c>
      <c r="M22" s="132"/>
      <c r="N22" s="132"/>
      <c r="O22" s="64"/>
      <c r="P22" s="132" t="s">
        <v>23</v>
      </c>
      <c r="Q22" s="132"/>
      <c r="R22" s="132"/>
      <c r="T22" s="132" t="s">
        <v>22</v>
      </c>
      <c r="U22" s="132"/>
      <c r="V22" s="132"/>
      <c r="W22" s="64"/>
      <c r="X22" s="132" t="s">
        <v>23</v>
      </c>
      <c r="Y22" s="132"/>
      <c r="Z22" s="132"/>
      <c r="AB22" s="132" t="s">
        <v>22</v>
      </c>
      <c r="AC22" s="132"/>
      <c r="AD22" s="132"/>
      <c r="AE22" s="64"/>
      <c r="AF22" s="132" t="s">
        <v>23</v>
      </c>
      <c r="AG22" s="132"/>
      <c r="AH22" s="132"/>
      <c r="AJ22" s="132" t="s">
        <v>22</v>
      </c>
      <c r="AK22" s="132"/>
      <c r="AL22" s="132"/>
      <c r="AM22" s="64"/>
      <c r="AN22" s="132" t="s">
        <v>23</v>
      </c>
      <c r="AO22" s="132"/>
      <c r="AP22" s="132"/>
      <c r="AR22" s="132" t="s">
        <v>22</v>
      </c>
      <c r="AS22" s="132"/>
      <c r="AT22" s="132"/>
      <c r="AU22" s="132"/>
      <c r="AV22" s="132"/>
      <c r="AW22" s="132"/>
      <c r="AX22" s="2"/>
    </row>
    <row r="23" spans="1:61" x14ac:dyDescent="0.25">
      <c r="D23" s="133" t="str">
        <f>IF(SUM(D7:J7)=0,"Let op!!","Top!!")</f>
        <v>Top!!</v>
      </c>
      <c r="E23" s="133"/>
      <c r="F23" s="133"/>
      <c r="G23" s="65"/>
      <c r="H23" s="133" t="str">
        <f>IF(SUM(D18:J18)=0,"Let op!!","Top!!")</f>
        <v>Top!!</v>
      </c>
      <c r="I23" s="133"/>
      <c r="J23" s="133"/>
      <c r="L23" s="133" t="str">
        <f>IF(SUM(L7:R7)=0,"Let op!!","Top!!")</f>
        <v>Top!!</v>
      </c>
      <c r="M23" s="133"/>
      <c r="N23" s="133"/>
      <c r="O23" s="65"/>
      <c r="P23" s="133" t="str">
        <f>IF(SUM(L18:R18)=0,"Let op!!","Top!!")</f>
        <v>Top!!</v>
      </c>
      <c r="Q23" s="133"/>
      <c r="R23" s="133"/>
      <c r="T23" s="133" t="str">
        <f>IF(SUM(T7:Z7)=0,"Let op!!","Top!!")</f>
        <v>Top!!</v>
      </c>
      <c r="U23" s="133"/>
      <c r="V23" s="133"/>
      <c r="W23" s="65"/>
      <c r="X23" s="133" t="str">
        <f>IF(SUM(T18:Z18)=0,"Let op!!","Top!!")</f>
        <v>Top!!</v>
      </c>
      <c r="Y23" s="133"/>
      <c r="Z23" s="133"/>
      <c r="AB23" s="133" t="str">
        <f>IF(SUM(AB7:AH7)=0,"Let op!!","Top!!")</f>
        <v>Top!!</v>
      </c>
      <c r="AC23" s="133"/>
      <c r="AD23" s="133"/>
      <c r="AE23" s="65"/>
      <c r="AF23" s="133" t="str">
        <f>IF(SUM(AB18:AH18)=0,"Let op!!","Top!!")</f>
        <v>Top!!</v>
      </c>
      <c r="AG23" s="133"/>
      <c r="AH23" s="133"/>
      <c r="AJ23" s="133" t="str">
        <f>IF(SUM(AJ7:AP7)=0,"Let op!!","Top!!")</f>
        <v>Top!!</v>
      </c>
      <c r="AK23" s="133"/>
      <c r="AL23" s="133"/>
      <c r="AM23" s="65"/>
      <c r="AN23" s="133" t="str">
        <f>IF(SUM(AJ18:AP18)=0,"Let op!!","Top!!")</f>
        <v>Top!!</v>
      </c>
      <c r="AO23" s="133"/>
      <c r="AP23" s="133"/>
      <c r="AR23" s="133" t="str">
        <f>IF(SUM(AR7:AV7)=0,"Let op!!","Top!!")</f>
        <v>Top!!</v>
      </c>
      <c r="AS23" s="133"/>
      <c r="AT23" s="133"/>
      <c r="AU23" s="133"/>
      <c r="AV23" s="133"/>
      <c r="AW23" s="133"/>
      <c r="AX23" s="2"/>
    </row>
    <row r="24" spans="1:61" x14ac:dyDescent="0.25">
      <c r="AX24" s="2"/>
    </row>
    <row r="25" spans="1:61" x14ac:dyDescent="0.25">
      <c r="AX25" s="2"/>
    </row>
    <row r="26" spans="1:61" x14ac:dyDescent="0.25">
      <c r="AX26" s="2"/>
    </row>
    <row r="27" spans="1:61" x14ac:dyDescent="0.25">
      <c r="AX27" s="2"/>
    </row>
    <row r="28" spans="1:61" x14ac:dyDescent="0.25">
      <c r="AX28" s="2"/>
    </row>
    <row r="29" spans="1:61" ht="30" customHeight="1" x14ac:dyDescent="0.25">
      <c r="AX29" s="2"/>
    </row>
    <row r="30" spans="1:61" ht="51" customHeight="1" x14ac:dyDescent="0.25">
      <c r="AX30" s="2"/>
    </row>
    <row r="31" spans="1:61" x14ac:dyDescent="0.25">
      <c r="AX31" s="19"/>
      <c r="AY31" s="23"/>
      <c r="AZ31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X23:Z23"/>
    <mergeCell ref="AB23:AD23"/>
    <mergeCell ref="AF23:AH23"/>
    <mergeCell ref="AJ23:AL23"/>
    <mergeCell ref="AN23:AP23"/>
    <mergeCell ref="AR23:AW23"/>
    <mergeCell ref="AB22:AD22"/>
    <mergeCell ref="AF22:AH22"/>
    <mergeCell ref="AJ22:AL22"/>
    <mergeCell ref="AN22:AP22"/>
    <mergeCell ref="AR22:AW22"/>
    <mergeCell ref="D23:F23"/>
    <mergeCell ref="H23:J23"/>
    <mergeCell ref="L23:N23"/>
    <mergeCell ref="P23:R23"/>
    <mergeCell ref="T23:V23"/>
    <mergeCell ref="X22:Z22"/>
    <mergeCell ref="D21:I21"/>
    <mergeCell ref="L21:Q21"/>
    <mergeCell ref="T21:Y21"/>
    <mergeCell ref="AB21:AG21"/>
    <mergeCell ref="D22:F22"/>
    <mergeCell ref="H22:J22"/>
    <mergeCell ref="L22:N22"/>
    <mergeCell ref="P22:R22"/>
    <mergeCell ref="T22:V22"/>
    <mergeCell ref="AJ21:AO21"/>
    <mergeCell ref="AR21:AV21"/>
    <mergeCell ref="AR3:AV3"/>
    <mergeCell ref="D4:I4"/>
    <mergeCell ref="L4:Q4"/>
    <mergeCell ref="T4:Y4"/>
    <mergeCell ref="AB4:AG4"/>
    <mergeCell ref="AJ4:AO4"/>
    <mergeCell ref="AR4:AV4"/>
    <mergeCell ref="AJ3:AO3"/>
    <mergeCell ref="A3:B4"/>
    <mergeCell ref="D3:I3"/>
    <mergeCell ref="L3:Q3"/>
    <mergeCell ref="T3:Y3"/>
    <mergeCell ref="AB3:AG3"/>
    <mergeCell ref="AR1:AV2"/>
    <mergeCell ref="D1:I2"/>
    <mergeCell ref="L1:Q2"/>
    <mergeCell ref="T1:Y2"/>
    <mergeCell ref="AB1:AG2"/>
    <mergeCell ref="AJ1:AO2"/>
  </mergeCells>
  <conditionalFormatting sqref="BA13">
    <cfRule type="cellIs" dxfId="1160" priority="60" operator="equal">
      <formula>"Goed bezig!!"</formula>
    </cfRule>
    <cfRule type="cellIs" dxfId="1159" priority="62" operator="equal">
      <formula>"LET OP, NIETS INGEVULD!!"</formula>
    </cfRule>
  </conditionalFormatting>
  <conditionalFormatting sqref="D23:F23">
    <cfRule type="cellIs" dxfId="1158" priority="57" operator="equal">
      <formula>"Top!!"</formula>
    </cfRule>
    <cfRule type="cellIs" dxfId="1157" priority="61" operator="equal">
      <formula>"Let op!!"</formula>
    </cfRule>
  </conditionalFormatting>
  <conditionalFormatting sqref="BB13">
    <cfRule type="cellIs" dxfId="1156" priority="58" operator="equal">
      <formula>"Goed bezig!!"</formula>
    </cfRule>
    <cfRule type="cellIs" dxfId="1155" priority="59" operator="equal">
      <formula>"LET OP, NIETS INGEVULD!!"</formula>
    </cfRule>
  </conditionalFormatting>
  <conditionalFormatting sqref="H23">
    <cfRule type="cellIs" dxfId="1154" priority="55" operator="equal">
      <formula>"Top!!"</formula>
    </cfRule>
    <cfRule type="cellIs" dxfId="1153" priority="56" operator="equal">
      <formula>"Let op!!"</formula>
    </cfRule>
  </conditionalFormatting>
  <conditionalFormatting sqref="L23:N23">
    <cfRule type="cellIs" dxfId="1152" priority="53" operator="equal">
      <formula>"Top!!"</formula>
    </cfRule>
    <cfRule type="cellIs" dxfId="1151" priority="54" operator="equal">
      <formula>"Let op!!"</formula>
    </cfRule>
  </conditionalFormatting>
  <conditionalFormatting sqref="P23">
    <cfRule type="cellIs" dxfId="1150" priority="51" operator="equal">
      <formula>"Top!!"</formula>
    </cfRule>
    <cfRule type="cellIs" dxfId="1149" priority="52" operator="equal">
      <formula>"Let op!!"</formula>
    </cfRule>
  </conditionalFormatting>
  <conditionalFormatting sqref="T23:V23">
    <cfRule type="cellIs" dxfId="1148" priority="49" operator="equal">
      <formula>"Top!!"</formula>
    </cfRule>
    <cfRule type="cellIs" dxfId="1147" priority="50" operator="equal">
      <formula>"Let op!!"</formula>
    </cfRule>
  </conditionalFormatting>
  <conditionalFormatting sqref="X23">
    <cfRule type="cellIs" dxfId="1146" priority="47" operator="equal">
      <formula>"Top!!"</formula>
    </cfRule>
    <cfRule type="cellIs" dxfId="1145" priority="48" operator="equal">
      <formula>"Let op!!"</formula>
    </cfRule>
  </conditionalFormatting>
  <conditionalFormatting sqref="AB23:AD23">
    <cfRule type="cellIs" dxfId="1144" priority="45" operator="equal">
      <formula>"Top!!"</formula>
    </cfRule>
    <cfRule type="cellIs" dxfId="1143" priority="46" operator="equal">
      <formula>"Let op!!"</formula>
    </cfRule>
  </conditionalFormatting>
  <conditionalFormatting sqref="AF23">
    <cfRule type="cellIs" dxfId="1142" priority="43" operator="equal">
      <formula>"Top!!"</formula>
    </cfRule>
    <cfRule type="cellIs" dxfId="1141" priority="44" operator="equal">
      <formula>"Let op!!"</formula>
    </cfRule>
  </conditionalFormatting>
  <conditionalFormatting sqref="AJ23:AL23">
    <cfRule type="cellIs" dxfId="1140" priority="41" operator="equal">
      <formula>"Top!!"</formula>
    </cfRule>
    <cfRule type="cellIs" dxfId="1139" priority="42" operator="equal">
      <formula>"Let op!!"</formula>
    </cfRule>
  </conditionalFormatting>
  <conditionalFormatting sqref="AN23">
    <cfRule type="cellIs" dxfId="1138" priority="39" operator="equal">
      <formula>"Top!!"</formula>
    </cfRule>
    <cfRule type="cellIs" dxfId="1137" priority="40" operator="equal">
      <formula>"Let op!!"</formula>
    </cfRule>
  </conditionalFormatting>
  <conditionalFormatting sqref="AR23">
    <cfRule type="cellIs" dxfId="1136" priority="37" operator="equal">
      <formula>"Top!!"</formula>
    </cfRule>
    <cfRule type="cellIs" dxfId="1135" priority="38" operator="equal">
      <formula>"Let op!!"</formula>
    </cfRule>
  </conditionalFormatting>
  <conditionalFormatting sqref="D7:F18 S7:V12 AA7:AD12 AI7:AL12 AQ7:AV18 K7:N18 S14:V18 S13 AA14:AD18 AA13 AI14:AL18 AI13 AO13 H7:I18 P14:Q18 P7:Q12 X14:Y18 X7:Y12 AF14:AG18 AF7:AG12 AN14:AO18 AN7:AO12">
    <cfRule type="cellIs" dxfId="1134" priority="36" operator="equal">
      <formula>"x"</formula>
    </cfRule>
  </conditionalFormatting>
  <conditionalFormatting sqref="J7:J18">
    <cfRule type="cellIs" dxfId="1133" priority="35" operator="equal">
      <formula>"x"</formula>
    </cfRule>
  </conditionalFormatting>
  <conditionalFormatting sqref="R7:R12 R14:R18">
    <cfRule type="cellIs" dxfId="1132" priority="34" operator="equal">
      <formula>"x"</formula>
    </cfRule>
  </conditionalFormatting>
  <conditionalFormatting sqref="Z7:Z12 Z14:Z18">
    <cfRule type="cellIs" dxfId="1131" priority="33" operator="equal">
      <formula>"x"</formula>
    </cfRule>
  </conditionalFormatting>
  <conditionalFormatting sqref="AH7:AH12 AH14:AH18">
    <cfRule type="cellIs" dxfId="1130" priority="32" operator="equal">
      <formula>"x"</formula>
    </cfRule>
  </conditionalFormatting>
  <conditionalFormatting sqref="AP7:AP18">
    <cfRule type="cellIs" dxfId="1129" priority="31" operator="equal">
      <formula>"x"</formula>
    </cfRule>
  </conditionalFormatting>
  <conditionalFormatting sqref="AW7:AW18">
    <cfRule type="cellIs" dxfId="1128" priority="30" operator="equal">
      <formula>"x"</formula>
    </cfRule>
  </conditionalFormatting>
  <conditionalFormatting sqref="P13">
    <cfRule type="cellIs" dxfId="1127" priority="29" operator="equal">
      <formula>"x"</formula>
    </cfRule>
  </conditionalFormatting>
  <conditionalFormatting sqref="Q13">
    <cfRule type="cellIs" dxfId="1126" priority="28" operator="equal">
      <formula>"x"</formula>
    </cfRule>
  </conditionalFormatting>
  <conditionalFormatting sqref="R13">
    <cfRule type="cellIs" dxfId="1125" priority="27" operator="equal">
      <formula>"x"</formula>
    </cfRule>
  </conditionalFormatting>
  <conditionalFormatting sqref="T13:V13 X13:Z13">
    <cfRule type="cellIs" dxfId="1124" priority="26" operator="equal">
      <formula>"x"</formula>
    </cfRule>
  </conditionalFormatting>
  <conditionalFormatting sqref="AB13:AD13 AF13:AH13">
    <cfRule type="cellIs" dxfId="1123" priority="25" operator="equal">
      <formula>"x"</formula>
    </cfRule>
  </conditionalFormatting>
  <conditionalFormatting sqref="AJ13:AL13 AN13">
    <cfRule type="cellIs" dxfId="1122" priority="24" operator="equal">
      <formula>"x"</formula>
    </cfRule>
  </conditionalFormatting>
  <conditionalFormatting sqref="G23">
    <cfRule type="cellIs" dxfId="1121" priority="22" operator="equal">
      <formula>"Top!!"</formula>
    </cfRule>
    <cfRule type="cellIs" dxfId="1120" priority="23" operator="equal">
      <formula>"Let op!!"</formula>
    </cfRule>
  </conditionalFormatting>
  <conditionalFormatting sqref="G7:G18">
    <cfRule type="cellIs" dxfId="1119" priority="21" operator="equal">
      <formula>"x"</formula>
    </cfRule>
  </conditionalFormatting>
  <conditionalFormatting sqref="O23">
    <cfRule type="cellIs" dxfId="1118" priority="19" operator="equal">
      <formula>"Top!!"</formula>
    </cfRule>
    <cfRule type="cellIs" dxfId="1117" priority="20" operator="equal">
      <formula>"Let op!!"</formula>
    </cfRule>
  </conditionalFormatting>
  <conditionalFormatting sqref="O14:O18 O7:O12">
    <cfRule type="cellIs" dxfId="1116" priority="18" operator="equal">
      <formula>"x"</formula>
    </cfRule>
  </conditionalFormatting>
  <conditionalFormatting sqref="O13">
    <cfRule type="cellIs" dxfId="1115" priority="17" operator="equal">
      <formula>"x"</formula>
    </cfRule>
  </conditionalFormatting>
  <conditionalFormatting sqref="W23">
    <cfRule type="cellIs" dxfId="1114" priority="15" operator="equal">
      <formula>"Top!!"</formula>
    </cfRule>
    <cfRule type="cellIs" dxfId="1113" priority="16" operator="equal">
      <formula>"Let op!!"</formula>
    </cfRule>
  </conditionalFormatting>
  <conditionalFormatting sqref="W14:W18 W7:W12">
    <cfRule type="cellIs" dxfId="1112" priority="14" operator="equal">
      <formula>"x"</formula>
    </cfRule>
  </conditionalFormatting>
  <conditionalFormatting sqref="W13">
    <cfRule type="cellIs" dxfId="1111" priority="13" operator="equal">
      <formula>"x"</formula>
    </cfRule>
  </conditionalFormatting>
  <conditionalFormatting sqref="AE23">
    <cfRule type="cellIs" dxfId="1110" priority="7" operator="equal">
      <formula>"Top!!"</formula>
    </cfRule>
    <cfRule type="cellIs" dxfId="1109" priority="8" operator="equal">
      <formula>"Let op!!"</formula>
    </cfRule>
  </conditionalFormatting>
  <conditionalFormatting sqref="AE14:AE18 AE7:AE12">
    <cfRule type="cellIs" dxfId="1108" priority="6" operator="equal">
      <formula>"x"</formula>
    </cfRule>
  </conditionalFormatting>
  <conditionalFormatting sqref="AE13">
    <cfRule type="cellIs" dxfId="1107" priority="5" operator="equal">
      <formula>"x"</formula>
    </cfRule>
  </conditionalFormatting>
  <conditionalFormatting sqref="AM23">
    <cfRule type="cellIs" dxfId="1106" priority="3" operator="equal">
      <formula>"Top!!"</formula>
    </cfRule>
    <cfRule type="cellIs" dxfId="1105" priority="4" operator="equal">
      <formula>"Let op!!"</formula>
    </cfRule>
  </conditionalFormatting>
  <conditionalFormatting sqref="AM14:AM18 AM7:AM12">
    <cfRule type="cellIs" dxfId="1104" priority="2" operator="equal">
      <formula>"x"</formula>
    </cfRule>
  </conditionalFormatting>
  <conditionalFormatting sqref="AM13">
    <cfRule type="cellIs" dxfId="1103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Q7" sqref="Q7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/>
      <c r="E1" s="125"/>
      <c r="F1" s="125"/>
      <c r="G1" s="125"/>
      <c r="H1" s="125"/>
      <c r="I1" s="90"/>
      <c r="J1" s="2"/>
      <c r="K1" s="125" t="s">
        <v>69</v>
      </c>
      <c r="L1" s="125"/>
      <c r="M1" s="125"/>
      <c r="N1" s="125"/>
      <c r="O1" s="125"/>
      <c r="P1" s="90"/>
      <c r="Q1" s="2"/>
      <c r="R1" s="125" t="s">
        <v>49</v>
      </c>
      <c r="S1" s="125"/>
      <c r="T1" s="125"/>
      <c r="U1" s="125"/>
      <c r="V1" s="125"/>
      <c r="W1" s="90"/>
      <c r="X1" s="2"/>
      <c r="Y1" s="125"/>
      <c r="Z1" s="125"/>
      <c r="AA1" s="125"/>
      <c r="AB1" s="125"/>
      <c r="AC1" s="125"/>
      <c r="AD1" s="90"/>
      <c r="AE1" s="2"/>
      <c r="AF1" s="126"/>
      <c r="AG1" s="125"/>
      <c r="AH1" s="125"/>
      <c r="AI1" s="125"/>
      <c r="AJ1" s="125"/>
      <c r="AK1" s="90"/>
      <c r="AL1" s="2"/>
      <c r="AM1" s="125"/>
      <c r="AN1" s="125"/>
      <c r="AO1" s="125"/>
      <c r="AP1" s="125"/>
      <c r="AQ1" s="125"/>
      <c r="AR1" s="125"/>
      <c r="AS1" s="90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90"/>
      <c r="J2" s="7"/>
      <c r="K2" s="125"/>
      <c r="L2" s="125"/>
      <c r="M2" s="125"/>
      <c r="N2" s="125"/>
      <c r="O2" s="125"/>
      <c r="P2" s="90"/>
      <c r="Q2" s="7"/>
      <c r="R2" s="125"/>
      <c r="S2" s="125"/>
      <c r="T2" s="125"/>
      <c r="U2" s="125"/>
      <c r="V2" s="125"/>
      <c r="W2" s="90"/>
      <c r="X2" s="7"/>
      <c r="Y2" s="125"/>
      <c r="Z2" s="125"/>
      <c r="AA2" s="125"/>
      <c r="AB2" s="125"/>
      <c r="AC2" s="125"/>
      <c r="AD2" s="90"/>
      <c r="AE2" s="7"/>
      <c r="AF2" s="125"/>
      <c r="AG2" s="125"/>
      <c r="AH2" s="125"/>
      <c r="AI2" s="125"/>
      <c r="AJ2" s="125"/>
      <c r="AK2" s="90"/>
      <c r="AL2" s="7"/>
      <c r="AM2" s="125"/>
      <c r="AN2" s="125"/>
      <c r="AO2" s="125"/>
      <c r="AP2" s="125"/>
      <c r="AQ2" s="125"/>
      <c r="AR2" s="125"/>
      <c r="AS2" s="90"/>
      <c r="AT2" s="2"/>
    </row>
    <row r="3" spans="1:57" ht="15.75" x14ac:dyDescent="0.25">
      <c r="A3" s="127">
        <v>40</v>
      </c>
      <c r="B3" s="127"/>
      <c r="C3" s="2"/>
      <c r="D3" s="128" t="s">
        <v>17</v>
      </c>
      <c r="E3" s="128"/>
      <c r="F3" s="128"/>
      <c r="G3" s="128"/>
      <c r="H3" s="128"/>
      <c r="I3" s="91"/>
      <c r="J3" s="2"/>
      <c r="K3" s="128" t="s">
        <v>16</v>
      </c>
      <c r="L3" s="128"/>
      <c r="M3" s="128"/>
      <c r="N3" s="128"/>
      <c r="O3" s="128"/>
      <c r="P3" s="91"/>
      <c r="Q3" s="2"/>
      <c r="R3" s="128" t="s">
        <v>15</v>
      </c>
      <c r="S3" s="128"/>
      <c r="T3" s="128"/>
      <c r="U3" s="128"/>
      <c r="V3" s="128"/>
      <c r="W3" s="91"/>
      <c r="X3" s="2"/>
      <c r="Y3" s="128" t="s">
        <v>14</v>
      </c>
      <c r="Z3" s="128"/>
      <c r="AA3" s="128"/>
      <c r="AB3" s="128"/>
      <c r="AC3" s="128"/>
      <c r="AD3" s="91"/>
      <c r="AE3" s="2"/>
      <c r="AF3" s="128" t="s">
        <v>13</v>
      </c>
      <c r="AG3" s="128"/>
      <c r="AH3" s="128"/>
      <c r="AI3" s="128"/>
      <c r="AJ3" s="128"/>
      <c r="AK3" s="91"/>
      <c r="AL3" s="2"/>
      <c r="AM3" s="128" t="s">
        <v>12</v>
      </c>
      <c r="AN3" s="128"/>
      <c r="AO3" s="128"/>
      <c r="AP3" s="128"/>
      <c r="AQ3" s="128"/>
      <c r="AR3" s="128"/>
      <c r="AS3" s="91"/>
      <c r="AT3" s="2"/>
    </row>
    <row r="4" spans="1:57" x14ac:dyDescent="0.25">
      <c r="A4" s="127"/>
      <c r="B4" s="127"/>
      <c r="C4" s="1"/>
      <c r="D4" s="130">
        <f>IFERROR(VLOOKUP(A3,Weeknummers!D:E,2,FALSE),"")</f>
        <v>43374</v>
      </c>
      <c r="E4" s="130"/>
      <c r="F4" s="130"/>
      <c r="G4" s="130"/>
      <c r="H4" s="130"/>
      <c r="I4" s="93"/>
      <c r="J4" s="2"/>
      <c r="K4" s="130">
        <f>IFERROR(SUM(+D4+1),"")</f>
        <v>43375</v>
      </c>
      <c r="L4" s="130"/>
      <c r="M4" s="130"/>
      <c r="N4" s="130"/>
      <c r="O4" s="130"/>
      <c r="P4" s="93"/>
      <c r="Q4" s="2"/>
      <c r="R4" s="130">
        <f>IFERROR(SUM(+K4+1),"")</f>
        <v>43376</v>
      </c>
      <c r="S4" s="130"/>
      <c r="T4" s="130"/>
      <c r="U4" s="130"/>
      <c r="V4" s="130"/>
      <c r="W4" s="93"/>
      <c r="X4" s="2"/>
      <c r="Y4" s="130">
        <f>IFERROR(SUM(+R4+1),"")</f>
        <v>43377</v>
      </c>
      <c r="Z4" s="130"/>
      <c r="AA4" s="130"/>
      <c r="AB4" s="130"/>
      <c r="AC4" s="130"/>
      <c r="AD4" s="93"/>
      <c r="AE4" s="2"/>
      <c r="AF4" s="130">
        <f>IFERROR(SUM(+Y4+1),"")</f>
        <v>43378</v>
      </c>
      <c r="AG4" s="130"/>
      <c r="AH4" s="130"/>
      <c r="AI4" s="130"/>
      <c r="AJ4" s="130"/>
      <c r="AK4" s="93"/>
      <c r="AL4" s="2"/>
      <c r="AM4" s="131">
        <f>IFERROR(SUM(+AF4+1),"")</f>
        <v>43379</v>
      </c>
      <c r="AN4" s="131"/>
      <c r="AO4" s="131"/>
      <c r="AP4" s="131"/>
      <c r="AQ4" s="131"/>
      <c r="AR4" s="131"/>
      <c r="AS4" s="93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31</v>
      </c>
      <c r="E6" s="31" t="s">
        <v>32</v>
      </c>
      <c r="F6" s="31" t="s">
        <v>30</v>
      </c>
      <c r="G6" s="31" t="s">
        <v>31</v>
      </c>
      <c r="H6" s="31" t="s">
        <v>29</v>
      </c>
      <c r="I6" s="31" t="s">
        <v>31</v>
      </c>
      <c r="J6" s="24"/>
      <c r="K6" s="31" t="s">
        <v>29</v>
      </c>
      <c r="L6" s="31" t="s">
        <v>31</v>
      </c>
      <c r="M6" s="31" t="s">
        <v>30</v>
      </c>
      <c r="N6" s="89" t="s">
        <v>31</v>
      </c>
      <c r="O6" s="43" t="s">
        <v>31</v>
      </c>
      <c r="P6" s="31" t="s">
        <v>32</v>
      </c>
      <c r="Q6" s="24"/>
      <c r="R6" s="31" t="s">
        <v>31</v>
      </c>
      <c r="S6" s="31" t="s">
        <v>29</v>
      </c>
      <c r="T6" s="31" t="s">
        <v>30</v>
      </c>
      <c r="U6" s="31" t="s">
        <v>31</v>
      </c>
      <c r="V6" s="31" t="s">
        <v>32</v>
      </c>
      <c r="W6" s="31" t="s">
        <v>30</v>
      </c>
      <c r="X6" s="24"/>
      <c r="Y6" s="31" t="s">
        <v>32</v>
      </c>
      <c r="Z6" s="31" t="s">
        <v>31</v>
      </c>
      <c r="AA6" s="31" t="s">
        <v>30</v>
      </c>
      <c r="AB6" s="31" t="s">
        <v>31</v>
      </c>
      <c r="AC6" s="43" t="s">
        <v>29</v>
      </c>
      <c r="AD6" s="31" t="s">
        <v>31</v>
      </c>
      <c r="AE6" s="24"/>
      <c r="AF6" s="31" t="s">
        <v>31</v>
      </c>
      <c r="AG6" s="31" t="s">
        <v>31</v>
      </c>
      <c r="AH6" s="31" t="s">
        <v>30</v>
      </c>
      <c r="AI6" s="31" t="s">
        <v>31</v>
      </c>
      <c r="AJ6" s="43" t="s">
        <v>29</v>
      </c>
      <c r="AK6" s="31" t="s">
        <v>32</v>
      </c>
      <c r="AL6" s="24"/>
      <c r="AM6" s="32"/>
      <c r="AN6" s="33"/>
      <c r="AO6" s="33" t="s">
        <v>30</v>
      </c>
      <c r="AP6" s="33"/>
      <c r="AQ6" s="33"/>
      <c r="AR6" s="33"/>
      <c r="AS6" s="33" t="s">
        <v>29</v>
      </c>
      <c r="AT6" s="24"/>
      <c r="AW6" s="35"/>
      <c r="AX6" s="35"/>
      <c r="AZ6" s="94" t="s">
        <v>10</v>
      </c>
      <c r="BA6" s="94">
        <v>7</v>
      </c>
      <c r="BB6" s="94">
        <v>0.5</v>
      </c>
      <c r="BC6" s="94"/>
      <c r="BD6" s="94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/>
      </c>
      <c r="E7" s="45" t="str">
        <f t="shared" si="0"/>
        <v/>
      </c>
      <c r="F7" s="45" t="str">
        <f t="shared" si="0"/>
        <v>x</v>
      </c>
      <c r="G7" s="45" t="str">
        <f t="shared" si="0"/>
        <v/>
      </c>
      <c r="H7" s="45">
        <f t="shared" si="0"/>
        <v>0.5</v>
      </c>
      <c r="I7" s="45" t="str">
        <f t="shared" si="0"/>
        <v/>
      </c>
      <c r="J7" s="12"/>
      <c r="K7" s="45">
        <f t="shared" ref="K7:P7" si="1">IFERROR(IF(HLOOKUP(K$6,$BB$5:$BE$18,2,FALSE)=0,"",HLOOKUP(K$6,$BB$5:$BE$18,2,FALSE)),"")</f>
        <v>0.5</v>
      </c>
      <c r="L7" s="45" t="str">
        <f t="shared" si="1"/>
        <v/>
      </c>
      <c r="M7" s="45" t="str">
        <f t="shared" si="1"/>
        <v>x</v>
      </c>
      <c r="N7" s="46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 t="str">
        <f t="shared" ref="R7:W7" si="2">IFERROR(IF(HLOOKUP(R$6,$BB$5:$BE$18,2,FALSE)=0,"",HLOOKUP(R$6,$BB$5:$BE$18,2,FALSE)),"")</f>
        <v/>
      </c>
      <c r="S7" s="45">
        <f t="shared" si="2"/>
        <v>0.5</v>
      </c>
      <c r="T7" s="45" t="str">
        <f t="shared" si="2"/>
        <v>x</v>
      </c>
      <c r="U7" s="45" t="str">
        <f t="shared" si="2"/>
        <v/>
      </c>
      <c r="V7" s="45" t="str">
        <f t="shared" si="2"/>
        <v/>
      </c>
      <c r="W7" s="45" t="str">
        <f t="shared" si="2"/>
        <v>x</v>
      </c>
      <c r="X7" s="12"/>
      <c r="Y7" s="45" t="str">
        <f t="shared" ref="Y7:AD7" si="3">IFERROR(IF(HLOOKUP(Y$6,$BB$5:$BE$18,2,FALSE)=0,"",HLOOKUP(Y$6,$BB$5:$BE$18,2,FALSE)),"")</f>
        <v/>
      </c>
      <c r="Z7" s="45" t="str">
        <f t="shared" si="3"/>
        <v/>
      </c>
      <c r="AA7" s="45" t="str">
        <f t="shared" si="3"/>
        <v>x</v>
      </c>
      <c r="AB7" s="45" t="str">
        <f t="shared" si="3"/>
        <v/>
      </c>
      <c r="AC7" s="44">
        <f t="shared" si="3"/>
        <v>0.5</v>
      </c>
      <c r="AD7" s="45" t="str">
        <f t="shared" si="3"/>
        <v/>
      </c>
      <c r="AE7" s="12"/>
      <c r="AF7" s="45" t="str">
        <f t="shared" ref="AF7:AK7" si="4">IFERROR(IF(HLOOKUP(AF$6,$BB$5:$BE$18,2,FALSE)=0,"",HLOOKUP(AF$6,$BB$5:$BE$18,2,FALSE)),"")</f>
        <v/>
      </c>
      <c r="AG7" s="45" t="str">
        <f t="shared" si="4"/>
        <v/>
      </c>
      <c r="AH7" s="45" t="str">
        <f t="shared" si="4"/>
        <v>x</v>
      </c>
      <c r="AI7" s="45" t="str">
        <f t="shared" si="4"/>
        <v/>
      </c>
      <c r="AJ7" s="44">
        <f t="shared" si="4"/>
        <v>0.5</v>
      </c>
      <c r="AK7" s="45" t="str">
        <f t="shared" si="4"/>
        <v/>
      </c>
      <c r="AL7" s="12"/>
      <c r="AM7" s="45" t="str">
        <f t="shared" ref="AM7:AS7" si="5">IFERROR(IF(HLOOKUP(AM$6,$BB$5:$BE$18,2,FALSE)=0,"",HLOOKUP(AM$6,$BB$5:$BE$18,2,FALSE)),"")</f>
        <v/>
      </c>
      <c r="AN7" s="45" t="str">
        <f t="shared" si="5"/>
        <v/>
      </c>
      <c r="AO7" s="45" t="str">
        <f t="shared" si="5"/>
        <v>x</v>
      </c>
      <c r="AP7" s="45" t="str">
        <f t="shared" si="5"/>
        <v/>
      </c>
      <c r="AQ7" s="45" t="str">
        <f t="shared" si="5"/>
        <v/>
      </c>
      <c r="AR7" s="45" t="str">
        <f t="shared" si="5"/>
        <v/>
      </c>
      <c r="AS7" s="45">
        <f t="shared" si="5"/>
        <v>0.5</v>
      </c>
      <c r="AT7" s="2"/>
      <c r="AU7" s="13" t="s">
        <v>9</v>
      </c>
      <c r="AV7" s="14">
        <f>+D19+K19+R19+Y19+AF19+AM19</f>
        <v>40</v>
      </c>
      <c r="AW7" s="38">
        <f>IFERROR(IF(SUMIF($D$5:$AR$5,"Megen",$D$7:$AR$7)=0,"",SUMIF($D$5:$AR$5,"Megen",$D$7:$AR$7))*2,"")</f>
        <v>1</v>
      </c>
      <c r="AX7" s="38">
        <f>IFERROR(IF(SUMIF($D$5:$AR$5,"Megen",$D$18:$AR$18)=0,"",SUMIF($D$5:$AR$5,"Megen",$D$18:$AR$18)*2),"")</f>
        <v>1</v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/>
      </c>
      <c r="E8" s="45" t="str">
        <f t="shared" si="6"/>
        <v/>
      </c>
      <c r="F8" s="45" t="str">
        <f t="shared" si="6"/>
        <v>x</v>
      </c>
      <c r="G8" s="45" t="str">
        <f t="shared" si="6"/>
        <v/>
      </c>
      <c r="H8" s="45">
        <f t="shared" si="6"/>
        <v>1</v>
      </c>
      <c r="I8" s="45" t="str">
        <f t="shared" si="6"/>
        <v/>
      </c>
      <c r="J8" s="12"/>
      <c r="K8" s="45">
        <f t="shared" ref="K8:P8" si="7">IFERROR(IF(HLOOKUP(K$6,$BB$5:$BE$18,3,FALSE)=0,"",HLOOKUP(K$6,$BB$5:$BE$18,3,FALSE)),"")</f>
        <v>1</v>
      </c>
      <c r="L8" s="45" t="str">
        <f t="shared" si="7"/>
        <v/>
      </c>
      <c r="M8" s="45" t="str">
        <f t="shared" si="7"/>
        <v>x</v>
      </c>
      <c r="N8" s="46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 t="str">
        <f t="shared" ref="R8:W8" si="8">IFERROR(IF(HLOOKUP(R$6,$BB$5:$BE$18,3,FALSE)=0,"",HLOOKUP(R$6,$BB$5:$BE$18,3,FALSE)),"")</f>
        <v/>
      </c>
      <c r="S8" s="45">
        <f t="shared" si="8"/>
        <v>1</v>
      </c>
      <c r="T8" s="45" t="str">
        <f t="shared" si="8"/>
        <v>x</v>
      </c>
      <c r="U8" s="45" t="str">
        <f t="shared" si="8"/>
        <v/>
      </c>
      <c r="V8" s="45" t="str">
        <f t="shared" si="8"/>
        <v/>
      </c>
      <c r="W8" s="45" t="str">
        <f t="shared" si="8"/>
        <v>x</v>
      </c>
      <c r="X8" s="12"/>
      <c r="Y8" s="45" t="str">
        <f t="shared" ref="Y8:AD8" si="9">IFERROR(IF(HLOOKUP(Y$6,$BB$5:$BE$18,3,FALSE)=0,"",HLOOKUP(Y$6,$BB$5:$BE$18,3,FALSE)),"")</f>
        <v/>
      </c>
      <c r="Z8" s="45" t="str">
        <f t="shared" si="9"/>
        <v/>
      </c>
      <c r="AA8" s="45" t="str">
        <f t="shared" si="9"/>
        <v>x</v>
      </c>
      <c r="AB8" s="45" t="str">
        <f t="shared" si="9"/>
        <v/>
      </c>
      <c r="AC8" s="44">
        <f t="shared" si="9"/>
        <v>1</v>
      </c>
      <c r="AD8" s="45" t="str">
        <f t="shared" si="9"/>
        <v/>
      </c>
      <c r="AE8" s="12"/>
      <c r="AF8" s="45" t="str">
        <f t="shared" ref="AF8:AK8" si="10">IFERROR(IF(HLOOKUP(AF$6,$BB$5:$BE$18,3,FALSE)=0,"",HLOOKUP(AF$6,$BB$5:$BE$18,3,FALSE)),"")</f>
        <v/>
      </c>
      <c r="AG8" s="45" t="str">
        <f t="shared" si="10"/>
        <v/>
      </c>
      <c r="AH8" s="45" t="str">
        <f t="shared" si="10"/>
        <v>x</v>
      </c>
      <c r="AI8" s="45" t="str">
        <f t="shared" si="10"/>
        <v/>
      </c>
      <c r="AJ8" s="44">
        <f t="shared" si="10"/>
        <v>1</v>
      </c>
      <c r="AK8" s="45" t="str">
        <f t="shared" si="10"/>
        <v/>
      </c>
      <c r="AL8" s="12"/>
      <c r="AM8" s="45" t="str">
        <f t="shared" ref="AM8:AS8" si="11">IFERROR(IF(HLOOKUP(AM$6,$BB$5:$BE$18,3,FALSE)=0,"",HLOOKUP(AM$6,$BB$5:$BE$18,3,FALSE)),"")</f>
        <v/>
      </c>
      <c r="AN8" s="45" t="str">
        <f t="shared" si="11"/>
        <v/>
      </c>
      <c r="AO8" s="45" t="str">
        <f t="shared" si="11"/>
        <v>x</v>
      </c>
      <c r="AP8" s="45" t="str">
        <f t="shared" si="11"/>
        <v/>
      </c>
      <c r="AQ8" s="45" t="str">
        <f t="shared" si="11"/>
        <v/>
      </c>
      <c r="AR8" s="45" t="str">
        <f t="shared" si="11"/>
        <v/>
      </c>
      <c r="AS8" s="45">
        <f t="shared" si="11"/>
        <v>1</v>
      </c>
      <c r="AT8" s="2"/>
      <c r="AU8" s="15" t="s">
        <v>8</v>
      </c>
      <c r="AV8" s="16">
        <f>+E19+L19+S19+Z19+AG19+AN19</f>
        <v>40</v>
      </c>
      <c r="AW8" s="38">
        <f>IFERROR(IF(SUMIF($D$5:$AR$5,"Miguitte",$D$7:$AR$7)=0,"",SUMIF($D$5:$AR$5,"Miguitte",$D$7:$AR$7))*2,"")</f>
        <v>1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1</v>
      </c>
      <c r="E9" s="45">
        <f t="shared" si="12"/>
        <v>0.5</v>
      </c>
      <c r="F9" s="45" t="str">
        <f t="shared" si="12"/>
        <v>x</v>
      </c>
      <c r="G9" s="45">
        <f t="shared" si="12"/>
        <v>1</v>
      </c>
      <c r="H9" s="45">
        <f t="shared" si="12"/>
        <v>1</v>
      </c>
      <c r="I9" s="45">
        <f t="shared" si="12"/>
        <v>1</v>
      </c>
      <c r="J9" s="12"/>
      <c r="K9" s="45">
        <f t="shared" ref="K9:P9" si="13">IFERROR(IF(HLOOKUP(K$6,$BB$5:$BE$18,4,FALSE)=0,"",HLOOKUP(K$6,$BB$5:$BE$18,4,FALSE)),"")</f>
        <v>1</v>
      </c>
      <c r="L9" s="44">
        <f t="shared" si="13"/>
        <v>1</v>
      </c>
      <c r="M9" s="45" t="str">
        <f t="shared" si="13"/>
        <v>x</v>
      </c>
      <c r="N9" s="46">
        <f t="shared" si="13"/>
        <v>1</v>
      </c>
      <c r="O9" s="44">
        <f t="shared" si="13"/>
        <v>1</v>
      </c>
      <c r="P9" s="45">
        <f t="shared" si="13"/>
        <v>0.5</v>
      </c>
      <c r="Q9" s="12"/>
      <c r="R9" s="45">
        <f t="shared" ref="R9:W9" si="14">IFERROR(IF(HLOOKUP(R$6,$BB$5:$BE$18,4,FALSE)=0,"",HLOOKUP(R$6,$BB$5:$BE$18,4,FALSE)),"")</f>
        <v>1</v>
      </c>
      <c r="S9" s="45">
        <f t="shared" si="14"/>
        <v>1</v>
      </c>
      <c r="T9" s="45" t="str">
        <f t="shared" si="14"/>
        <v>x</v>
      </c>
      <c r="U9" s="45">
        <f t="shared" si="14"/>
        <v>1</v>
      </c>
      <c r="V9" s="45">
        <f t="shared" si="14"/>
        <v>0.5</v>
      </c>
      <c r="W9" s="45" t="str">
        <f t="shared" si="14"/>
        <v>x</v>
      </c>
      <c r="X9" s="12"/>
      <c r="Y9" s="45">
        <f t="shared" ref="Y9:AD9" si="15">IFERROR(IF(HLOOKUP(Y$6,$BB$5:$BE$18,4,FALSE)=0,"",HLOOKUP(Y$6,$BB$5:$BE$18,4,FALSE)),"")</f>
        <v>0.5</v>
      </c>
      <c r="Z9" s="45">
        <f t="shared" si="15"/>
        <v>1</v>
      </c>
      <c r="AA9" s="45" t="str">
        <f t="shared" si="15"/>
        <v>x</v>
      </c>
      <c r="AB9" s="45">
        <f t="shared" si="15"/>
        <v>1</v>
      </c>
      <c r="AC9" s="44">
        <f t="shared" si="15"/>
        <v>1</v>
      </c>
      <c r="AD9" s="45">
        <f t="shared" si="15"/>
        <v>1</v>
      </c>
      <c r="AE9" s="12"/>
      <c r="AF9" s="45">
        <f t="shared" ref="AF9:AK9" si="16">IFERROR(IF(HLOOKUP(AF$6,$BB$5:$BE$18,4,FALSE)=0,"",HLOOKUP(AF$6,$BB$5:$BE$18,4,FALSE)),"")</f>
        <v>1</v>
      </c>
      <c r="AG9" s="45">
        <f t="shared" si="16"/>
        <v>1</v>
      </c>
      <c r="AH9" s="45" t="str">
        <f t="shared" si="16"/>
        <v>x</v>
      </c>
      <c r="AI9" s="45">
        <f t="shared" si="16"/>
        <v>1</v>
      </c>
      <c r="AJ9" s="44">
        <f t="shared" si="16"/>
        <v>1</v>
      </c>
      <c r="AK9" s="45">
        <f t="shared" si="16"/>
        <v>0.5</v>
      </c>
      <c r="AL9" s="12"/>
      <c r="AM9" s="45" t="str">
        <f t="shared" ref="AM9:AS9" si="17">IFERROR(IF(HLOOKUP(AM$6,$BB$5:$BE$18,4,FALSE)=0,"",HLOOKUP(AM$6,$BB$5:$BE$18,4,FALSE)),"")</f>
        <v/>
      </c>
      <c r="AN9" s="45" t="str">
        <f t="shared" si="17"/>
        <v/>
      </c>
      <c r="AO9" s="45" t="str">
        <f t="shared" si="17"/>
        <v>x</v>
      </c>
      <c r="AP9" s="45" t="str">
        <f t="shared" si="17"/>
        <v/>
      </c>
      <c r="AQ9" s="45" t="str">
        <f t="shared" si="17"/>
        <v/>
      </c>
      <c r="AR9" s="45" t="str">
        <f t="shared" si="17"/>
        <v/>
      </c>
      <c r="AS9" s="45">
        <f t="shared" si="17"/>
        <v>1</v>
      </c>
      <c r="AT9" s="2"/>
      <c r="AU9" s="15" t="s">
        <v>7</v>
      </c>
      <c r="AV9" s="16">
        <f>+F19+M19+T19+AA19+AH19+AO19</f>
        <v>0</v>
      </c>
      <c r="AW9" s="38" t="str">
        <f>IFERROR(IF(SUMIF($D$5:$AR$5,"Tim",$D$7:$AR$7)=0,"",SUMIF($D$5:$AR$5,"Tim",$D$7:$AR$7))*2,"")</f>
        <v/>
      </c>
      <c r="AX9" s="38" t="str">
        <f>IFERROR(IF(SUMIF($D$5:$AR$5,"Tim",$D$18:$AR$18)=0,"",SUMIF($D$5:$AR$5,"Tim",$D$18:$AR$18)*2),"")</f>
        <v/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 t="str">
        <f t="shared" si="18"/>
        <v>x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12"/>
      <c r="K10" s="45">
        <f t="shared" ref="K10:P10" si="19">IFERROR(IF(HLOOKUP(K$6,$BB$5:$BE$18,5,FALSE)=0,"",HLOOKUP(K$6,$BB$5:$BE$18,5,FALSE)),"")</f>
        <v>1</v>
      </c>
      <c r="L10" s="44">
        <f t="shared" si="19"/>
        <v>1</v>
      </c>
      <c r="M10" s="45" t="str">
        <f t="shared" si="19"/>
        <v>x</v>
      </c>
      <c r="N10" s="46">
        <f t="shared" si="19"/>
        <v>1</v>
      </c>
      <c r="O10" s="44">
        <f t="shared" si="19"/>
        <v>1</v>
      </c>
      <c r="P10" s="45">
        <f t="shared" si="19"/>
        <v>1</v>
      </c>
      <c r="Q10" s="12"/>
      <c r="R10" s="45">
        <f t="shared" ref="R10:W10" si="20">IFERROR(IF(HLOOKUP(R$6,$BB$5:$BE$18,5,FALSE)=0,"",HLOOKUP(R$6,$BB$5:$BE$18,5,FALSE)),"")</f>
        <v>1</v>
      </c>
      <c r="S10" s="45">
        <f t="shared" si="20"/>
        <v>1</v>
      </c>
      <c r="T10" s="45" t="str">
        <f t="shared" si="20"/>
        <v>x</v>
      </c>
      <c r="U10" s="45">
        <f t="shared" si="20"/>
        <v>1</v>
      </c>
      <c r="V10" s="45">
        <f t="shared" si="20"/>
        <v>1</v>
      </c>
      <c r="W10" s="45" t="str">
        <f t="shared" si="20"/>
        <v>x</v>
      </c>
      <c r="X10" s="12"/>
      <c r="Y10" s="45">
        <f t="shared" ref="Y10:AD10" si="21">IFERROR(IF(HLOOKUP(Y$6,$BB$5:$BE$18,5,FALSE)=0,"",HLOOKUP(Y$6,$BB$5:$BE$18,5,FALSE)),"")</f>
        <v>1</v>
      </c>
      <c r="Z10" s="45">
        <f t="shared" si="21"/>
        <v>1</v>
      </c>
      <c r="AA10" s="45" t="str">
        <f t="shared" si="21"/>
        <v>x</v>
      </c>
      <c r="AB10" s="45">
        <f t="shared" si="21"/>
        <v>1</v>
      </c>
      <c r="AC10" s="44">
        <f t="shared" si="21"/>
        <v>1</v>
      </c>
      <c r="AD10" s="45">
        <f t="shared" si="21"/>
        <v>1</v>
      </c>
      <c r="AE10" s="12"/>
      <c r="AF10" s="45">
        <f t="shared" ref="AF10:AK10" si="22">IFERROR(IF(HLOOKUP(AF$6,$BB$5:$BE$18,5,FALSE)=0,"",HLOOKUP(AF$6,$BB$5:$BE$18,5,FALSE)),"")</f>
        <v>1</v>
      </c>
      <c r="AG10" s="45">
        <f t="shared" si="22"/>
        <v>1</v>
      </c>
      <c r="AH10" s="45" t="str">
        <f t="shared" si="22"/>
        <v>x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 t="str">
        <f t="shared" ref="AM10:AS10" si="23">IFERROR(IF(HLOOKUP(AM$6,$BB$5:$BE$18,5,FALSE)=0,"",HLOOKUP(AM$6,$BB$5:$BE$18,5,FALSE)),"")</f>
        <v/>
      </c>
      <c r="AN10" s="45" t="str">
        <f t="shared" si="23"/>
        <v/>
      </c>
      <c r="AO10" s="45" t="str">
        <f t="shared" si="23"/>
        <v>x</v>
      </c>
      <c r="AP10" s="45" t="str">
        <f t="shared" si="23"/>
        <v/>
      </c>
      <c r="AQ10" s="45" t="str">
        <f t="shared" si="23"/>
        <v/>
      </c>
      <c r="AR10" s="45" t="str">
        <f t="shared" si="23"/>
        <v/>
      </c>
      <c r="AS10" s="45">
        <f t="shared" si="23"/>
        <v>1</v>
      </c>
      <c r="AT10" s="2"/>
      <c r="AU10" s="15" t="s">
        <v>37</v>
      </c>
      <c r="AV10" s="16">
        <f>+H19+O19+V19+AC19+AJ19+AQ19</f>
        <v>40</v>
      </c>
      <c r="AW10" s="38">
        <f>IFERROR(IF(SUMIF($D$5:$AR$5,"David",$D$7:$AR$7)=0,"",SUMIF($D$5:$AR$5,"David",$D$7:$AR$7))*2,"")</f>
        <v>3</v>
      </c>
      <c r="AX10" s="38">
        <f>IFERROR(IF(SUMIF($D$5:$AR$5,"David",$D$18:$AR$18)=0,"",SUMIF($D$5:$AR$5,"David",$D$18:$AR$18)*2),"")</f>
        <v>1</v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 t="str">
        <f t="shared" si="24"/>
        <v>x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12"/>
      <c r="K11" s="45">
        <f t="shared" ref="K11:P11" si="25">IFERROR(IF(HLOOKUP(K$6,$BB$5:$BE$18,6,FALSE)=0,"",HLOOKUP(K$6,$BB$5:$BE$18,6,FALSE)),"")</f>
        <v>1</v>
      </c>
      <c r="L11" s="44">
        <f t="shared" si="25"/>
        <v>1</v>
      </c>
      <c r="M11" s="45" t="str">
        <f t="shared" si="25"/>
        <v>x</v>
      </c>
      <c r="N11" s="46">
        <f t="shared" si="25"/>
        <v>1</v>
      </c>
      <c r="O11" s="44">
        <f t="shared" si="25"/>
        <v>1</v>
      </c>
      <c r="P11" s="45">
        <f t="shared" si="25"/>
        <v>1</v>
      </c>
      <c r="Q11" s="12"/>
      <c r="R11" s="45">
        <f t="shared" ref="R11:W11" si="26">IFERROR(IF(HLOOKUP(R$6,$BB$5:$BE$18,6,FALSE)=0,"",HLOOKUP(R$6,$BB$5:$BE$18,6,FALSE)),"")</f>
        <v>1</v>
      </c>
      <c r="S11" s="45">
        <f t="shared" si="26"/>
        <v>1</v>
      </c>
      <c r="T11" s="45" t="str">
        <f t="shared" si="26"/>
        <v>x</v>
      </c>
      <c r="U11" s="45">
        <f t="shared" si="26"/>
        <v>1</v>
      </c>
      <c r="V11" s="45">
        <f t="shared" si="26"/>
        <v>1</v>
      </c>
      <c r="W11" s="45" t="str">
        <f t="shared" si="26"/>
        <v>x</v>
      </c>
      <c r="X11" s="12"/>
      <c r="Y11" s="45">
        <f t="shared" ref="Y11:AD11" si="27">IFERROR(IF(HLOOKUP(Y$6,$BB$5:$BE$18,6,FALSE)=0,"",HLOOKUP(Y$6,$BB$5:$BE$18,6,FALSE)),"")</f>
        <v>1</v>
      </c>
      <c r="Z11" s="45">
        <f t="shared" si="27"/>
        <v>1</v>
      </c>
      <c r="AA11" s="45" t="str">
        <f t="shared" si="27"/>
        <v>x</v>
      </c>
      <c r="AB11" s="45">
        <f t="shared" si="27"/>
        <v>1</v>
      </c>
      <c r="AC11" s="44">
        <f t="shared" si="27"/>
        <v>1</v>
      </c>
      <c r="AD11" s="45">
        <f t="shared" si="27"/>
        <v>1</v>
      </c>
      <c r="AE11" s="12"/>
      <c r="AF11" s="45">
        <f t="shared" ref="AF11:AK11" si="28">IFERROR(IF(HLOOKUP(AF$6,$BB$5:$BE$18,6,FALSE)=0,"",HLOOKUP(AF$6,$BB$5:$BE$18,6,FALSE)),"")</f>
        <v>1</v>
      </c>
      <c r="AG11" s="45">
        <f t="shared" si="28"/>
        <v>1</v>
      </c>
      <c r="AH11" s="45" t="str">
        <f t="shared" si="28"/>
        <v>x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 t="str">
        <f t="shared" ref="AM11:AS11" si="29">IFERROR(IF(HLOOKUP(AM$6,$BB$5:$BE$18,6,FALSE)=0,"",HLOOKUP(AM$6,$BB$5:$BE$18,6,FALSE)),"")</f>
        <v/>
      </c>
      <c r="AN11" s="45" t="str">
        <f t="shared" si="29"/>
        <v/>
      </c>
      <c r="AO11" s="45" t="str">
        <f t="shared" si="29"/>
        <v>x</v>
      </c>
      <c r="AP11" s="45" t="str">
        <f t="shared" si="29"/>
        <v/>
      </c>
      <c r="AQ11" s="45" t="str">
        <f t="shared" si="29"/>
        <v/>
      </c>
      <c r="AR11" s="45" t="str">
        <f t="shared" si="29"/>
        <v/>
      </c>
      <c r="AS11" s="45">
        <f t="shared" si="29"/>
        <v>1</v>
      </c>
      <c r="AT11" s="2"/>
      <c r="AU11" s="15" t="s">
        <v>46</v>
      </c>
      <c r="AV11" s="16">
        <f>+G19+N19+U19+AB19+AP19+AI19</f>
        <v>39</v>
      </c>
      <c r="AW11" s="38" t="str">
        <f>IFERROR(IF(SUMIF($D$5:$AR$5,"Emre",$D$7:$AR$7)=0,"",SUMIF($D$5:$AR$5,"Emre",$D$7:$AR$7))*2,"")</f>
        <v/>
      </c>
      <c r="AX11" s="38" t="str">
        <f>IFERROR(IF(SUMIF($D$5:$AR$5,"Emre",$D$18:$AR$18)=0,"",SUMIF($D$5:$AR$5,"Emre",$D$18:$AR$18)*2),"")</f>
        <v/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 t="str">
        <f t="shared" si="30"/>
        <v>x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12"/>
      <c r="K12" s="45">
        <f t="shared" ref="K12:P12" si="31">IFERROR(IF(HLOOKUP(K$6,$BB$5:$BE$18,7,FALSE)=0,"",HLOOKUP(K$6,$BB$5:$BE$18,7,FALSE)),"")</f>
        <v>1</v>
      </c>
      <c r="L12" s="44">
        <f t="shared" si="31"/>
        <v>1</v>
      </c>
      <c r="M12" s="45" t="str">
        <f t="shared" si="31"/>
        <v>x</v>
      </c>
      <c r="N12" s="46">
        <f t="shared" si="31"/>
        <v>1</v>
      </c>
      <c r="O12" s="44">
        <f t="shared" si="31"/>
        <v>1</v>
      </c>
      <c r="P12" s="45">
        <f t="shared" si="31"/>
        <v>1</v>
      </c>
      <c r="Q12" s="12"/>
      <c r="R12" s="45">
        <f t="shared" ref="R12:W12" si="32">IFERROR(IF(HLOOKUP(R$6,$BB$5:$BE$18,7,FALSE)=0,"",HLOOKUP(R$6,$BB$5:$BE$18,7,FALSE)),"")</f>
        <v>1</v>
      </c>
      <c r="S12" s="45">
        <f t="shared" si="32"/>
        <v>1</v>
      </c>
      <c r="T12" s="45" t="str">
        <f t="shared" si="32"/>
        <v>x</v>
      </c>
      <c r="U12" s="45">
        <f t="shared" si="32"/>
        <v>1</v>
      </c>
      <c r="V12" s="45">
        <f t="shared" si="32"/>
        <v>1</v>
      </c>
      <c r="W12" s="45" t="str">
        <f t="shared" si="32"/>
        <v>x</v>
      </c>
      <c r="X12" s="12"/>
      <c r="Y12" s="45">
        <f t="shared" ref="Y12:AD12" si="33">IFERROR(IF(HLOOKUP(Y$6,$BB$5:$BE$18,7,FALSE)=0,"",HLOOKUP(Y$6,$BB$5:$BE$18,7,FALSE)),"")</f>
        <v>1</v>
      </c>
      <c r="Z12" s="45">
        <f t="shared" si="33"/>
        <v>1</v>
      </c>
      <c r="AA12" s="45" t="str">
        <f t="shared" si="33"/>
        <v>x</v>
      </c>
      <c r="AB12" s="45">
        <f t="shared" si="33"/>
        <v>1</v>
      </c>
      <c r="AC12" s="44">
        <f t="shared" si="33"/>
        <v>1</v>
      </c>
      <c r="AD12" s="45">
        <f t="shared" si="33"/>
        <v>1</v>
      </c>
      <c r="AE12" s="12"/>
      <c r="AF12" s="45">
        <f t="shared" ref="AF12:AK12" si="34">IFERROR(IF(HLOOKUP(AF$6,$BB$5:$BE$18,7,FALSE)=0,"",HLOOKUP(AF$6,$BB$5:$BE$18,7,FALSE)),"")</f>
        <v>1</v>
      </c>
      <c r="AG12" s="45">
        <f t="shared" si="34"/>
        <v>1</v>
      </c>
      <c r="AH12" s="45" t="str">
        <f t="shared" si="34"/>
        <v>x</v>
      </c>
      <c r="AI12" s="45" t="s">
        <v>28</v>
      </c>
      <c r="AJ12" s="44">
        <f t="shared" si="34"/>
        <v>1</v>
      </c>
      <c r="AK12" s="45">
        <f t="shared" si="34"/>
        <v>1</v>
      </c>
      <c r="AL12" s="12"/>
      <c r="AM12" s="45" t="str">
        <f t="shared" ref="AM12:AS12" si="35">IFERROR(IF(HLOOKUP(AM$6,$BB$5:$BE$18,7,FALSE)=0,"",HLOOKUP(AM$6,$BB$5:$BE$18,7,FALSE)),"")</f>
        <v/>
      </c>
      <c r="AN12" s="45" t="str">
        <f t="shared" si="35"/>
        <v/>
      </c>
      <c r="AO12" s="45" t="str">
        <f t="shared" si="35"/>
        <v>x</v>
      </c>
      <c r="AP12" s="45" t="str">
        <f t="shared" si="35"/>
        <v/>
      </c>
      <c r="AQ12" s="45" t="str">
        <f t="shared" si="35"/>
        <v/>
      </c>
      <c r="AR12" s="45" t="str">
        <f t="shared" si="35"/>
        <v/>
      </c>
      <c r="AS12" s="45">
        <f t="shared" si="35"/>
        <v>1</v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41"/>
      <c r="M13" s="37"/>
      <c r="N13" s="4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37.5</v>
      </c>
      <c r="AW13" s="38" t="str">
        <f>IFERROR(IF(SUMIF($D$5:$AR$5,"Stefan",$D$7:$AR$7)=0,"",SUMIF($D$5:$AR$5,"Stefan",$D$7:$AR$7))*2,"")</f>
        <v/>
      </c>
      <c r="AX13" s="38">
        <f>IFERROR(IF(SUMIF($D$5:$AR$5,"Stefan",$D$18:$AR$18)=0,"",SUMIF($D$5:$AR$5,"Stefan",$D$18:$AR$18)*2),"")</f>
        <v>2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 t="str">
        <f t="shared" si="36"/>
        <v>x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12"/>
      <c r="K14" s="45">
        <f t="shared" ref="K14:P14" si="37">IFERROR(IF(HLOOKUP(K$6,$BB$5:$BE$18,9,FALSE)=0,"",HLOOKUP(K$6,$BB$5:$BE$18,9,FALSE)),"")</f>
        <v>1</v>
      </c>
      <c r="L14" s="44">
        <f t="shared" si="37"/>
        <v>1</v>
      </c>
      <c r="M14" s="45" t="str">
        <f t="shared" si="37"/>
        <v>x</v>
      </c>
      <c r="N14" s="46">
        <f t="shared" si="37"/>
        <v>1</v>
      </c>
      <c r="O14" s="44">
        <f t="shared" si="37"/>
        <v>1</v>
      </c>
      <c r="P14" s="45">
        <f t="shared" si="37"/>
        <v>1</v>
      </c>
      <c r="Q14" s="12"/>
      <c r="R14" s="45">
        <f t="shared" ref="R14:W14" si="38">IFERROR(IF(HLOOKUP(R$6,$BB$5:$BE$18,9,FALSE)=0,"",HLOOKUP(R$6,$BB$5:$BE$18,9,FALSE)),"")</f>
        <v>1</v>
      </c>
      <c r="S14" s="45">
        <f t="shared" si="38"/>
        <v>1</v>
      </c>
      <c r="T14" s="45" t="str">
        <f t="shared" si="38"/>
        <v>x</v>
      </c>
      <c r="U14" s="45">
        <f t="shared" si="38"/>
        <v>1</v>
      </c>
      <c r="V14" s="45">
        <f t="shared" si="38"/>
        <v>1</v>
      </c>
      <c r="W14" s="45" t="str">
        <f t="shared" si="38"/>
        <v>x</v>
      </c>
      <c r="X14" s="12"/>
      <c r="Y14" s="45">
        <f t="shared" ref="Y14:AD14" si="39">IFERROR(IF(HLOOKUP(Y$6,$BB$5:$BE$18,9,FALSE)=0,"",HLOOKUP(Y$6,$BB$5:$BE$18,9,FALSE)),"")</f>
        <v>1</v>
      </c>
      <c r="Z14" s="98">
        <f t="shared" si="39"/>
        <v>1</v>
      </c>
      <c r="AA14" s="45" t="str">
        <f t="shared" si="39"/>
        <v>x</v>
      </c>
      <c r="AB14" s="45">
        <f t="shared" si="39"/>
        <v>1</v>
      </c>
      <c r="AC14" s="44">
        <f t="shared" si="39"/>
        <v>1</v>
      </c>
      <c r="AD14" s="45">
        <f t="shared" si="39"/>
        <v>1</v>
      </c>
      <c r="AE14" s="12"/>
      <c r="AF14" s="45">
        <v>1</v>
      </c>
      <c r="AG14" s="45">
        <f t="shared" ref="AG14:AK14" si="40">IFERROR(IF(HLOOKUP(AG$6,$BB$5:$BE$18,9,FALSE)=0,"",HLOOKUP(AG$6,$BB$5:$BE$18,9,FALSE)),"")</f>
        <v>1</v>
      </c>
      <c r="AH14" s="45" t="str">
        <f t="shared" si="40"/>
        <v>x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95" t="str">
        <f>IF(SUM(AW7:AW13)=0,"LET OP, NIETS INGEVULD!!","Goed bezig!!")</f>
        <v>Goed bezig!!</v>
      </c>
      <c r="AX14" s="95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 t="str">
        <f t="shared" si="41"/>
        <v>x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12"/>
      <c r="K15" s="45">
        <f t="shared" ref="K15:P15" si="42">IFERROR(IF(HLOOKUP(K$6,$BB$5:$BE$18,10,FALSE)=0,"",HLOOKUP(K$6,$BB$5:$BE$18,10,FALSE)),"")</f>
        <v>1</v>
      </c>
      <c r="L15" s="44">
        <f t="shared" si="42"/>
        <v>1</v>
      </c>
      <c r="M15" s="45" t="str">
        <f t="shared" si="42"/>
        <v>x</v>
      </c>
      <c r="N15" s="46">
        <f t="shared" si="42"/>
        <v>1</v>
      </c>
      <c r="O15" s="44">
        <f t="shared" si="42"/>
        <v>1</v>
      </c>
      <c r="P15" s="45">
        <f t="shared" si="42"/>
        <v>1</v>
      </c>
      <c r="Q15" s="12"/>
      <c r="R15" s="45">
        <f t="shared" ref="R15:W15" si="43">IFERROR(IF(HLOOKUP(R$6,$BB$5:$BE$18,10,FALSE)=0,"",HLOOKUP(R$6,$BB$5:$BE$18,10,FALSE)),"")</f>
        <v>1</v>
      </c>
      <c r="S15" s="45">
        <f t="shared" si="43"/>
        <v>1</v>
      </c>
      <c r="T15" s="45" t="str">
        <f t="shared" si="43"/>
        <v>x</v>
      </c>
      <c r="U15" s="45">
        <f t="shared" si="43"/>
        <v>1</v>
      </c>
      <c r="V15" s="45">
        <f t="shared" si="43"/>
        <v>1</v>
      </c>
      <c r="W15" s="45" t="str">
        <f t="shared" si="43"/>
        <v>x</v>
      </c>
      <c r="X15" s="12"/>
      <c r="Y15" s="45">
        <f t="shared" ref="Y15:AD15" si="44">IFERROR(IF(HLOOKUP(Y$6,$BB$5:$BE$18,10,FALSE)=0,"",HLOOKUP(Y$6,$BB$5:$BE$18,10,FALSE)),"")</f>
        <v>1</v>
      </c>
      <c r="Z15" s="98">
        <f t="shared" si="44"/>
        <v>1</v>
      </c>
      <c r="AA15" s="45" t="str">
        <f t="shared" si="44"/>
        <v>x</v>
      </c>
      <c r="AB15" s="45">
        <f t="shared" si="44"/>
        <v>1</v>
      </c>
      <c r="AC15" s="44">
        <f t="shared" si="44"/>
        <v>1</v>
      </c>
      <c r="AD15" s="45">
        <f t="shared" si="44"/>
        <v>1</v>
      </c>
      <c r="AE15" s="12"/>
      <c r="AF15" s="45">
        <v>1</v>
      </c>
      <c r="AG15" s="45">
        <f t="shared" ref="AG15:AK15" si="45">IFERROR(IF(HLOOKUP(AG$6,$BB$5:$BE$18,10,FALSE)=0,"",HLOOKUP(AG$6,$BB$5:$BE$18,10,FALSE)),"")</f>
        <v>1</v>
      </c>
      <c r="AH15" s="45" t="str">
        <f t="shared" si="45"/>
        <v>x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1</v>
      </c>
      <c r="E16" s="45">
        <f t="shared" si="46"/>
        <v>1</v>
      </c>
      <c r="F16" s="45" t="str">
        <f t="shared" si="46"/>
        <v>x</v>
      </c>
      <c r="G16" s="45">
        <f t="shared" si="46"/>
        <v>1</v>
      </c>
      <c r="H16" s="45">
        <f t="shared" si="46"/>
        <v>0.5</v>
      </c>
      <c r="I16" s="45">
        <f t="shared" si="46"/>
        <v>1</v>
      </c>
      <c r="J16" s="12"/>
      <c r="K16" s="45">
        <f t="shared" ref="K16:P16" si="47">IFERROR(IF(HLOOKUP(K$6,$BB$5:$BE$18,11,FALSE)=0,"",HLOOKUP(K$6,$BB$5:$BE$18,11,FALSE)),"")</f>
        <v>0.5</v>
      </c>
      <c r="L16" s="44">
        <f t="shared" si="47"/>
        <v>1</v>
      </c>
      <c r="M16" s="45" t="str">
        <f t="shared" si="47"/>
        <v>x</v>
      </c>
      <c r="N16" s="46">
        <f t="shared" si="47"/>
        <v>1</v>
      </c>
      <c r="O16" s="44">
        <f t="shared" si="47"/>
        <v>1</v>
      </c>
      <c r="P16" s="45">
        <f t="shared" si="47"/>
        <v>1</v>
      </c>
      <c r="Q16" s="12"/>
      <c r="R16" s="45">
        <f t="shared" ref="R16:W16" si="48">IFERROR(IF(HLOOKUP(R$6,$BB$5:$BE$18,11,FALSE)=0,"",HLOOKUP(R$6,$BB$5:$BE$18,11,FALSE)),"")</f>
        <v>1</v>
      </c>
      <c r="S16" s="45">
        <f t="shared" si="48"/>
        <v>0.5</v>
      </c>
      <c r="T16" s="45" t="str">
        <f t="shared" si="48"/>
        <v>x</v>
      </c>
      <c r="U16" s="45">
        <f t="shared" si="48"/>
        <v>1</v>
      </c>
      <c r="V16" s="45">
        <f t="shared" si="48"/>
        <v>1</v>
      </c>
      <c r="W16" s="45" t="str">
        <f t="shared" si="48"/>
        <v>x</v>
      </c>
      <c r="X16" s="12"/>
      <c r="Y16" s="45">
        <f t="shared" ref="Y16:AD16" si="49">IFERROR(IF(HLOOKUP(Y$6,$BB$5:$BE$18,11,FALSE)=0,"",HLOOKUP(Y$6,$BB$5:$BE$18,11,FALSE)),"")</f>
        <v>1</v>
      </c>
      <c r="Z16" s="98">
        <f t="shared" si="49"/>
        <v>1</v>
      </c>
      <c r="AA16" s="45" t="str">
        <f t="shared" si="49"/>
        <v>x</v>
      </c>
      <c r="AB16" s="45">
        <f t="shared" si="49"/>
        <v>1</v>
      </c>
      <c r="AC16" s="44">
        <f t="shared" si="49"/>
        <v>0.5</v>
      </c>
      <c r="AD16" s="45">
        <f t="shared" si="49"/>
        <v>1</v>
      </c>
      <c r="AE16" s="12"/>
      <c r="AF16" s="45">
        <v>1</v>
      </c>
      <c r="AG16" s="45">
        <f t="shared" ref="AG16:AK16" si="50">IFERROR(IF(HLOOKUP(AG$6,$BB$5:$BE$18,11,FALSE)=0,"",HLOOKUP(AG$6,$BB$5:$BE$18,11,FALSE)),"")</f>
        <v>1</v>
      </c>
      <c r="AH16" s="45" t="str">
        <f t="shared" si="50"/>
        <v>x</v>
      </c>
      <c r="AI16" s="45">
        <f t="shared" si="50"/>
        <v>1</v>
      </c>
      <c r="AJ16" s="44">
        <f t="shared" si="50"/>
        <v>0.5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IFERROR(IF(HLOOKUP(D$6,$BB$5:$BE$18,12,FALSE)=0,"",HLOOKUP(D$6,$BB$5:$BE$18,12,FALSE)),"")</f>
        <v>1</v>
      </c>
      <c r="E17" s="45">
        <f t="shared" si="51"/>
        <v>1</v>
      </c>
      <c r="F17" s="45" t="str">
        <f t="shared" si="51"/>
        <v>x</v>
      </c>
      <c r="G17" s="45">
        <f t="shared" si="51"/>
        <v>1</v>
      </c>
      <c r="H17" s="45" t="str">
        <f t="shared" si="51"/>
        <v/>
      </c>
      <c r="I17" s="45">
        <f t="shared" si="51"/>
        <v>1</v>
      </c>
      <c r="J17" s="12"/>
      <c r="K17" s="45" t="str">
        <f t="shared" ref="K17:P17" si="52">IFERROR(IF(HLOOKUP(K$6,$BB$5:$BE$18,12,FALSE)=0,"",HLOOKUP(K$6,$BB$5:$BE$18,12,FALSE)),"")</f>
        <v/>
      </c>
      <c r="L17" s="44">
        <f t="shared" si="52"/>
        <v>1</v>
      </c>
      <c r="M17" s="45" t="str">
        <f t="shared" si="52"/>
        <v>x</v>
      </c>
      <c r="N17" s="46">
        <f t="shared" si="52"/>
        <v>1</v>
      </c>
      <c r="O17" s="44">
        <f t="shared" si="52"/>
        <v>1</v>
      </c>
      <c r="P17" s="45">
        <f t="shared" si="52"/>
        <v>1</v>
      </c>
      <c r="Q17" s="12"/>
      <c r="R17" s="45">
        <f t="shared" ref="R17:W17" si="53">IFERROR(IF(HLOOKUP(R$6,$BB$5:$BE$18,12,FALSE)=0,"",HLOOKUP(R$6,$BB$5:$BE$18,12,FALSE)),"")</f>
        <v>1</v>
      </c>
      <c r="S17" s="45" t="str">
        <f t="shared" si="53"/>
        <v/>
      </c>
      <c r="T17" s="45" t="str">
        <f t="shared" si="53"/>
        <v>x</v>
      </c>
      <c r="U17" s="45">
        <f t="shared" si="53"/>
        <v>1</v>
      </c>
      <c r="V17" s="45">
        <f t="shared" si="53"/>
        <v>1</v>
      </c>
      <c r="W17" s="45" t="str">
        <f t="shared" si="53"/>
        <v>x</v>
      </c>
      <c r="X17" s="12"/>
      <c r="Y17" s="45">
        <f t="shared" ref="Y17:AD17" si="54">IFERROR(IF(HLOOKUP(Y$6,$BB$5:$BE$18,12,FALSE)=0,"",HLOOKUP(Y$6,$BB$5:$BE$18,12,FALSE)),"")</f>
        <v>1</v>
      </c>
      <c r="Z17" s="98">
        <f t="shared" si="54"/>
        <v>1</v>
      </c>
      <c r="AA17" s="45" t="str">
        <f t="shared" si="54"/>
        <v>x</v>
      </c>
      <c r="AB17" s="45">
        <f t="shared" si="54"/>
        <v>1</v>
      </c>
      <c r="AC17" s="44" t="str">
        <f t="shared" si="54"/>
        <v/>
      </c>
      <c r="AD17" s="45">
        <f t="shared" si="54"/>
        <v>1</v>
      </c>
      <c r="AE17" s="12"/>
      <c r="AF17" s="45">
        <v>1</v>
      </c>
      <c r="AG17" s="45">
        <f t="shared" ref="AG17:AK17" si="55">IFERROR(IF(HLOOKUP(AG$6,$BB$5:$BE$18,12,FALSE)=0,"",HLOOKUP(AG$6,$BB$5:$BE$18,12,FALSE)),"")</f>
        <v>1</v>
      </c>
      <c r="AH17" s="45" t="str">
        <f t="shared" si="55"/>
        <v>x</v>
      </c>
      <c r="AI17" s="45">
        <f t="shared" si="55"/>
        <v>1</v>
      </c>
      <c r="AJ17" s="44" t="str">
        <f t="shared" si="55"/>
        <v/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/>
      </c>
      <c r="E18" s="45">
        <f t="shared" si="56"/>
        <v>0.5</v>
      </c>
      <c r="F18" s="45" t="str">
        <f t="shared" si="56"/>
        <v>x</v>
      </c>
      <c r="G18" s="45" t="str">
        <f t="shared" si="56"/>
        <v/>
      </c>
      <c r="H18" s="45" t="str">
        <f t="shared" si="56"/>
        <v/>
      </c>
      <c r="I18" s="45" t="str">
        <f t="shared" si="56"/>
        <v/>
      </c>
      <c r="J18" s="12"/>
      <c r="K18" s="45" t="str">
        <f t="shared" ref="K18:P18" si="57">IFERROR(IF(HLOOKUP(K$6,$BB$5:$BE$18,13,FALSE)=0,"",HLOOKUP(K$6,$BB$5:$BE$18,13,FALSE)),"")</f>
        <v/>
      </c>
      <c r="L18" s="44" t="str">
        <f t="shared" si="57"/>
        <v/>
      </c>
      <c r="M18" s="45" t="str">
        <f t="shared" si="57"/>
        <v>x</v>
      </c>
      <c r="N18" s="46" t="str">
        <f t="shared" si="57"/>
        <v/>
      </c>
      <c r="O18" s="44" t="str">
        <f t="shared" si="57"/>
        <v/>
      </c>
      <c r="P18" s="45">
        <f t="shared" si="57"/>
        <v>0.5</v>
      </c>
      <c r="Q18" s="12"/>
      <c r="R18" s="45" t="str">
        <f t="shared" ref="R18:W18" si="58">IFERROR(IF(HLOOKUP(R$6,$BB$5:$BE$18,13,FALSE)=0,"",HLOOKUP(R$6,$BB$5:$BE$18,13,FALSE)),"")</f>
        <v/>
      </c>
      <c r="S18" s="45" t="str">
        <f t="shared" si="58"/>
        <v/>
      </c>
      <c r="T18" s="45" t="str">
        <f t="shared" si="58"/>
        <v>x</v>
      </c>
      <c r="U18" s="45" t="str">
        <f t="shared" si="58"/>
        <v/>
      </c>
      <c r="V18" s="45">
        <f t="shared" si="58"/>
        <v>0.5</v>
      </c>
      <c r="W18" s="45" t="str">
        <f t="shared" si="58"/>
        <v>x</v>
      </c>
      <c r="X18" s="12"/>
      <c r="Y18" s="45">
        <f t="shared" ref="Y18:AD18" si="59">IFERROR(IF(HLOOKUP(Y$6,$BB$5:$BE$18,13,FALSE)=0,"",HLOOKUP(Y$6,$BB$5:$BE$18,13,FALSE)),"")</f>
        <v>0.5</v>
      </c>
      <c r="Z18" s="45" t="str">
        <f t="shared" si="59"/>
        <v/>
      </c>
      <c r="AA18" s="45" t="str">
        <f t="shared" si="59"/>
        <v>x</v>
      </c>
      <c r="AB18" s="45" t="str">
        <f t="shared" si="59"/>
        <v/>
      </c>
      <c r="AC18" s="44" t="str">
        <f t="shared" si="59"/>
        <v/>
      </c>
      <c r="AD18" s="45" t="str">
        <f t="shared" si="59"/>
        <v/>
      </c>
      <c r="AE18" s="12"/>
      <c r="AF18" s="45" t="str">
        <f t="shared" ref="AF18:AK18" si="60">IFERROR(IF(HLOOKUP(AF$6,$BB$5:$BE$18,13,FALSE)=0,"",HLOOKUP(AF$6,$BB$5:$BE$18,13,FALSE)),"")</f>
        <v/>
      </c>
      <c r="AG18" s="45" t="str">
        <f t="shared" si="60"/>
        <v/>
      </c>
      <c r="AH18" s="45" t="str">
        <f t="shared" si="60"/>
        <v>x</v>
      </c>
      <c r="AI18" s="45" t="str">
        <f t="shared" si="60"/>
        <v/>
      </c>
      <c r="AJ18" s="44" t="str">
        <f t="shared" si="60"/>
        <v/>
      </c>
      <c r="AK18" s="45">
        <f t="shared" si="60"/>
        <v>0.5</v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0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0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8</v>
      </c>
      <c r="S19" s="18">
        <f t="shared" si="61"/>
        <v>8</v>
      </c>
      <c r="T19" s="18">
        <f t="shared" si="61"/>
        <v>0</v>
      </c>
      <c r="U19" s="18">
        <f t="shared" si="61"/>
        <v>8</v>
      </c>
      <c r="V19" s="18">
        <f t="shared" si="61"/>
        <v>8</v>
      </c>
      <c r="W19" s="18">
        <f t="shared" si="61"/>
        <v>0</v>
      </c>
      <c r="X19" s="36"/>
      <c r="Y19" s="18">
        <f t="shared" si="61"/>
        <v>8</v>
      </c>
      <c r="Z19" s="18">
        <f t="shared" si="61"/>
        <v>8</v>
      </c>
      <c r="AA19" s="18">
        <f t="shared" si="61"/>
        <v>0</v>
      </c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36"/>
      <c r="AF19" s="18">
        <f t="shared" si="61"/>
        <v>8</v>
      </c>
      <c r="AG19" s="18">
        <f t="shared" si="61"/>
        <v>8</v>
      </c>
      <c r="AH19" s="18">
        <f t="shared" si="61"/>
        <v>0</v>
      </c>
      <c r="AI19" s="18">
        <f t="shared" si="61"/>
        <v>7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0</v>
      </c>
      <c r="AP19" s="18">
        <f t="shared" si="61"/>
        <v>0</v>
      </c>
      <c r="AQ19" s="18">
        <f t="shared" si="61"/>
        <v>0</v>
      </c>
      <c r="AR19" s="18">
        <f t="shared" si="61"/>
        <v>0</v>
      </c>
      <c r="AS19" s="18">
        <f t="shared" si="61"/>
        <v>5.5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0</v>
      </c>
      <c r="E21" s="129"/>
      <c r="F21" s="129"/>
      <c r="G21" s="129"/>
      <c r="H21" s="129"/>
      <c r="I21" s="92"/>
      <c r="J21" s="19"/>
      <c r="K21" s="129" t="s">
        <v>4</v>
      </c>
      <c r="L21" s="129"/>
      <c r="M21" s="129"/>
      <c r="N21" s="129"/>
      <c r="O21" s="129"/>
      <c r="P21" s="92"/>
      <c r="Q21" s="19"/>
      <c r="R21" s="129" t="s">
        <v>3</v>
      </c>
      <c r="S21" s="129"/>
      <c r="T21" s="129"/>
      <c r="U21" s="129"/>
      <c r="V21" s="129"/>
      <c r="W21" s="92"/>
      <c r="X21" s="19"/>
      <c r="Y21" s="129" t="s">
        <v>19</v>
      </c>
      <c r="Z21" s="129"/>
      <c r="AA21" s="129"/>
      <c r="AB21" s="129"/>
      <c r="AC21" s="129"/>
      <c r="AD21" s="92"/>
      <c r="AE21" s="19"/>
      <c r="AF21" s="129" t="s">
        <v>38</v>
      </c>
      <c r="AG21" s="129"/>
      <c r="AH21" s="129"/>
      <c r="AI21" s="129"/>
      <c r="AJ21" s="129"/>
      <c r="AK21" s="92"/>
      <c r="AL21" s="19"/>
      <c r="AM21" s="129"/>
      <c r="AN21" s="129"/>
      <c r="AO21" s="129"/>
      <c r="AP21" s="129"/>
      <c r="AQ21" s="129"/>
      <c r="AR21" s="129"/>
      <c r="AS21" s="92"/>
      <c r="AT21" s="2"/>
    </row>
    <row r="22" spans="1:57" x14ac:dyDescent="0.25">
      <c r="D22" s="132" t="s">
        <v>22</v>
      </c>
      <c r="E22" s="132"/>
      <c r="F22" s="132"/>
      <c r="G22" s="94"/>
      <c r="H22" s="132" t="s">
        <v>23</v>
      </c>
      <c r="I22" s="132"/>
      <c r="K22" s="132" t="s">
        <v>22</v>
      </c>
      <c r="L22" s="132"/>
      <c r="M22" s="132"/>
      <c r="N22" s="94"/>
      <c r="O22" s="132" t="s">
        <v>23</v>
      </c>
      <c r="P22" s="132"/>
      <c r="R22" s="132" t="s">
        <v>22</v>
      </c>
      <c r="S22" s="132"/>
      <c r="T22" s="132"/>
      <c r="U22" s="94"/>
      <c r="V22" s="132" t="s">
        <v>23</v>
      </c>
      <c r="W22" s="132"/>
      <c r="Y22" s="132" t="s">
        <v>22</v>
      </c>
      <c r="Z22" s="132"/>
      <c r="AA22" s="132"/>
      <c r="AB22" s="94"/>
      <c r="AC22" s="132" t="s">
        <v>23</v>
      </c>
      <c r="AD22" s="132"/>
      <c r="AF22" s="132" t="s">
        <v>22</v>
      </c>
      <c r="AG22" s="132"/>
      <c r="AH22" s="132"/>
      <c r="AI22" s="94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95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95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95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95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95"/>
      <c r="AJ23" s="133" t="str">
        <f>IF(SUM(AF18:AK18)=0,"Let op!!","Top!!")</f>
        <v>Top!!</v>
      </c>
      <c r="AK23" s="133"/>
      <c r="AM23" s="133" t="str">
        <f>IF(SUM(AM7:AR7)=0,"Let op!!","Top!!")</f>
        <v>Let 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AM1:AR2"/>
    <mergeCell ref="D1:H2"/>
    <mergeCell ref="K1:O2"/>
    <mergeCell ref="R1:V2"/>
    <mergeCell ref="Y1:AC2"/>
    <mergeCell ref="AF1:AJ2"/>
    <mergeCell ref="A3:B4"/>
    <mergeCell ref="D3:H3"/>
    <mergeCell ref="K3:O3"/>
    <mergeCell ref="R3:V3"/>
    <mergeCell ref="Y3:AC3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D23:F23"/>
    <mergeCell ref="H23:I23"/>
    <mergeCell ref="K23:M23"/>
    <mergeCell ref="O23:P23"/>
    <mergeCell ref="R23:T23"/>
    <mergeCell ref="AM23:AS23"/>
    <mergeCell ref="Y22:AA22"/>
    <mergeCell ref="AC22:AD22"/>
    <mergeCell ref="AF22:AH22"/>
    <mergeCell ref="AJ22:AK22"/>
    <mergeCell ref="AM22:AS22"/>
    <mergeCell ref="V23:W23"/>
    <mergeCell ref="Y23:AA23"/>
    <mergeCell ref="AC23:AD23"/>
    <mergeCell ref="AF23:AH23"/>
    <mergeCell ref="AJ23:AK23"/>
  </mergeCells>
  <conditionalFormatting sqref="AW14">
    <cfRule type="cellIs" dxfId="704" priority="45" operator="equal">
      <formula>"Goed bezig!!"</formula>
    </cfRule>
    <cfRule type="cellIs" dxfId="703" priority="47" operator="equal">
      <formula>"LET OP, NIETS INGEVULD!!"</formula>
    </cfRule>
  </conditionalFormatting>
  <conditionalFormatting sqref="D23:F23">
    <cfRule type="cellIs" dxfId="702" priority="42" operator="equal">
      <formula>"Top!!"</formula>
    </cfRule>
    <cfRule type="cellIs" dxfId="701" priority="46" operator="equal">
      <formula>"Let op!!"</formula>
    </cfRule>
  </conditionalFormatting>
  <conditionalFormatting sqref="AX14">
    <cfRule type="cellIs" dxfId="700" priority="43" operator="equal">
      <formula>"Goed bezig!!"</formula>
    </cfRule>
    <cfRule type="cellIs" dxfId="699" priority="44" operator="equal">
      <formula>"LET OP, NIETS INGEVULD!!"</formula>
    </cfRule>
  </conditionalFormatting>
  <conditionalFormatting sqref="H23">
    <cfRule type="cellIs" dxfId="698" priority="40" operator="equal">
      <formula>"Top!!"</formula>
    </cfRule>
    <cfRule type="cellIs" dxfId="697" priority="41" operator="equal">
      <formula>"Let op!!"</formula>
    </cfRule>
  </conditionalFormatting>
  <conditionalFormatting sqref="K23:M23">
    <cfRule type="cellIs" dxfId="696" priority="38" operator="equal">
      <formula>"Top!!"</formula>
    </cfRule>
    <cfRule type="cellIs" dxfId="695" priority="39" operator="equal">
      <formula>"Let op!!"</formula>
    </cfRule>
  </conditionalFormatting>
  <conditionalFormatting sqref="O23">
    <cfRule type="cellIs" dxfId="694" priority="36" operator="equal">
      <formula>"Top!!"</formula>
    </cfRule>
    <cfRule type="cellIs" dxfId="693" priority="37" operator="equal">
      <formula>"Let op!!"</formula>
    </cfRule>
  </conditionalFormatting>
  <conditionalFormatting sqref="R23:T23">
    <cfRule type="cellIs" dxfId="692" priority="34" operator="equal">
      <formula>"Top!!"</formula>
    </cfRule>
    <cfRule type="cellIs" dxfId="691" priority="35" operator="equal">
      <formula>"Let op!!"</formula>
    </cfRule>
  </conditionalFormatting>
  <conditionalFormatting sqref="V23">
    <cfRule type="cellIs" dxfId="690" priority="32" operator="equal">
      <formula>"Top!!"</formula>
    </cfRule>
    <cfRule type="cellIs" dxfId="689" priority="33" operator="equal">
      <formula>"Let op!!"</formula>
    </cfRule>
  </conditionalFormatting>
  <conditionalFormatting sqref="Y23:AA23">
    <cfRule type="cellIs" dxfId="688" priority="30" operator="equal">
      <formula>"Top!!"</formula>
    </cfRule>
    <cfRule type="cellIs" dxfId="687" priority="31" operator="equal">
      <formula>"Let op!!"</formula>
    </cfRule>
  </conditionalFormatting>
  <conditionalFormatting sqref="AC23">
    <cfRule type="cellIs" dxfId="686" priority="28" operator="equal">
      <formula>"Top!!"</formula>
    </cfRule>
    <cfRule type="cellIs" dxfId="685" priority="29" operator="equal">
      <formula>"Let op!!"</formula>
    </cfRule>
  </conditionalFormatting>
  <conditionalFormatting sqref="AF23:AH23">
    <cfRule type="cellIs" dxfId="684" priority="26" operator="equal">
      <formula>"Top!!"</formula>
    </cfRule>
    <cfRule type="cellIs" dxfId="683" priority="27" operator="equal">
      <formula>"Let op!!"</formula>
    </cfRule>
  </conditionalFormatting>
  <conditionalFormatting sqref="AJ23">
    <cfRule type="cellIs" dxfId="682" priority="24" operator="equal">
      <formula>"Top!!"</formula>
    </cfRule>
    <cfRule type="cellIs" dxfId="681" priority="25" operator="equal">
      <formula>"Let op!!"</formula>
    </cfRule>
  </conditionalFormatting>
  <conditionalFormatting sqref="AM23">
    <cfRule type="cellIs" dxfId="680" priority="22" operator="equal">
      <formula>"Top!!"</formula>
    </cfRule>
    <cfRule type="cellIs" dxfId="679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678" priority="21" operator="equal">
      <formula>"x"</formula>
    </cfRule>
  </conditionalFormatting>
  <conditionalFormatting sqref="I7:I18">
    <cfRule type="cellIs" dxfId="677" priority="20" operator="equal">
      <formula>"x"</formula>
    </cfRule>
  </conditionalFormatting>
  <conditionalFormatting sqref="P7:P12 P14:P18">
    <cfRule type="cellIs" dxfId="676" priority="19" operator="equal">
      <formula>"x"</formula>
    </cfRule>
  </conditionalFormatting>
  <conditionalFormatting sqref="W7:W12 W14:W18">
    <cfRule type="cellIs" dxfId="675" priority="18" operator="equal">
      <formula>"x"</formula>
    </cfRule>
  </conditionalFormatting>
  <conditionalFormatting sqref="AD7:AD12 AD14:AD18">
    <cfRule type="cellIs" dxfId="674" priority="17" operator="equal">
      <formula>"x"</formula>
    </cfRule>
  </conditionalFormatting>
  <conditionalFormatting sqref="AK7:AK18">
    <cfRule type="cellIs" dxfId="673" priority="16" operator="equal">
      <formula>"x"</formula>
    </cfRule>
  </conditionalFormatting>
  <conditionalFormatting sqref="AS7:AS18">
    <cfRule type="cellIs" dxfId="672" priority="15" operator="equal">
      <formula>"x"</formula>
    </cfRule>
  </conditionalFormatting>
  <conditionalFormatting sqref="O13">
    <cfRule type="cellIs" dxfId="671" priority="14" operator="equal">
      <formula>"x"</formula>
    </cfRule>
  </conditionalFormatting>
  <conditionalFormatting sqref="P13">
    <cfRule type="cellIs" dxfId="670" priority="13" operator="equal">
      <formula>"x"</formula>
    </cfRule>
  </conditionalFormatting>
  <conditionalFormatting sqref="R13:T13">
    <cfRule type="cellIs" dxfId="669" priority="12" operator="equal">
      <formula>"x"</formula>
    </cfRule>
  </conditionalFormatting>
  <conditionalFormatting sqref="Y13:AA13">
    <cfRule type="cellIs" dxfId="668" priority="11" operator="equal">
      <formula>"x"</formula>
    </cfRule>
  </conditionalFormatting>
  <conditionalFormatting sqref="AF13:AH13 AJ13">
    <cfRule type="cellIs" dxfId="667" priority="10" operator="equal">
      <formula>"x"</formula>
    </cfRule>
  </conditionalFormatting>
  <conditionalFormatting sqref="G7:G18">
    <cfRule type="cellIs" dxfId="666" priority="9" operator="equal">
      <formula>"x"</formula>
    </cfRule>
  </conditionalFormatting>
  <conditionalFormatting sqref="N14:N18 N7:N12">
    <cfRule type="cellIs" dxfId="665" priority="8" operator="equal">
      <formula>"x"</formula>
    </cfRule>
  </conditionalFormatting>
  <conditionalFormatting sqref="N13">
    <cfRule type="cellIs" dxfId="664" priority="7" operator="equal">
      <formula>"x"</formula>
    </cfRule>
  </conditionalFormatting>
  <conditionalFormatting sqref="U14:U18 U7:U12">
    <cfRule type="cellIs" dxfId="663" priority="6" operator="equal">
      <formula>"x"</formula>
    </cfRule>
  </conditionalFormatting>
  <conditionalFormatting sqref="U13">
    <cfRule type="cellIs" dxfId="662" priority="5" operator="equal">
      <formula>"x"</formula>
    </cfRule>
  </conditionalFormatting>
  <conditionalFormatting sqref="AB14:AB18 AB7:AB12">
    <cfRule type="cellIs" dxfId="661" priority="4" operator="equal">
      <formula>"x"</formula>
    </cfRule>
  </conditionalFormatting>
  <conditionalFormatting sqref="AB13">
    <cfRule type="cellIs" dxfId="660" priority="3" operator="equal">
      <formula>"x"</formula>
    </cfRule>
  </conditionalFormatting>
  <conditionalFormatting sqref="AI7:AI18">
    <cfRule type="cellIs" dxfId="659" priority="2" operator="equal">
      <formula>"x"</formula>
    </cfRule>
  </conditionalFormatting>
  <conditionalFormatting sqref="AP7:AP18">
    <cfRule type="cellIs" dxfId="658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AE9" sqref="AE9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/>
      <c r="E1" s="125"/>
      <c r="F1" s="125"/>
      <c r="G1" s="125"/>
      <c r="H1" s="125"/>
      <c r="I1" s="90"/>
      <c r="J1" s="2"/>
      <c r="K1" s="125"/>
      <c r="L1" s="125"/>
      <c r="M1" s="125"/>
      <c r="N1" s="125"/>
      <c r="O1" s="125"/>
      <c r="P1" s="90"/>
      <c r="Q1" s="2"/>
      <c r="R1" s="125" t="s">
        <v>68</v>
      </c>
      <c r="S1" s="125"/>
      <c r="T1" s="125"/>
      <c r="U1" s="125"/>
      <c r="V1" s="125"/>
      <c r="W1" s="90"/>
      <c r="X1" s="2"/>
      <c r="Y1" s="125" t="s">
        <v>65</v>
      </c>
      <c r="Z1" s="125"/>
      <c r="AA1" s="125"/>
      <c r="AB1" s="125"/>
      <c r="AC1" s="125"/>
      <c r="AD1" s="90"/>
      <c r="AE1" s="2"/>
      <c r="AF1" s="126"/>
      <c r="AG1" s="125"/>
      <c r="AH1" s="125"/>
      <c r="AI1" s="125"/>
      <c r="AJ1" s="125"/>
      <c r="AK1" s="90"/>
      <c r="AL1" s="2"/>
      <c r="AM1" s="125"/>
      <c r="AN1" s="125"/>
      <c r="AO1" s="125"/>
      <c r="AP1" s="125"/>
      <c r="AQ1" s="125"/>
      <c r="AR1" s="125"/>
      <c r="AS1" s="90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90"/>
      <c r="J2" s="7"/>
      <c r="K2" s="125"/>
      <c r="L2" s="125"/>
      <c r="M2" s="125"/>
      <c r="N2" s="125"/>
      <c r="O2" s="125"/>
      <c r="P2" s="90"/>
      <c r="Q2" s="7"/>
      <c r="R2" s="125"/>
      <c r="S2" s="125"/>
      <c r="T2" s="125"/>
      <c r="U2" s="125"/>
      <c r="V2" s="125"/>
      <c r="W2" s="90"/>
      <c r="X2" s="7"/>
      <c r="Y2" s="125"/>
      <c r="Z2" s="125"/>
      <c r="AA2" s="125"/>
      <c r="AB2" s="125"/>
      <c r="AC2" s="125"/>
      <c r="AD2" s="90"/>
      <c r="AE2" s="7"/>
      <c r="AF2" s="125"/>
      <c r="AG2" s="125"/>
      <c r="AH2" s="125"/>
      <c r="AI2" s="125"/>
      <c r="AJ2" s="125"/>
      <c r="AK2" s="90"/>
      <c r="AL2" s="7"/>
      <c r="AM2" s="125"/>
      <c r="AN2" s="125"/>
      <c r="AO2" s="125"/>
      <c r="AP2" s="125"/>
      <c r="AQ2" s="125"/>
      <c r="AR2" s="125"/>
      <c r="AS2" s="90"/>
      <c r="AT2" s="2"/>
    </row>
    <row r="3" spans="1:57" ht="15.75" x14ac:dyDescent="0.25">
      <c r="A3" s="127">
        <v>41</v>
      </c>
      <c r="B3" s="127"/>
      <c r="C3" s="2"/>
      <c r="D3" s="128" t="s">
        <v>17</v>
      </c>
      <c r="E3" s="128"/>
      <c r="F3" s="128"/>
      <c r="G3" s="128"/>
      <c r="H3" s="128"/>
      <c r="I3" s="91"/>
      <c r="J3" s="2"/>
      <c r="K3" s="128" t="s">
        <v>16</v>
      </c>
      <c r="L3" s="128"/>
      <c r="M3" s="128"/>
      <c r="N3" s="128"/>
      <c r="O3" s="128"/>
      <c r="P3" s="91"/>
      <c r="Q3" s="2"/>
      <c r="R3" s="128" t="s">
        <v>15</v>
      </c>
      <c r="S3" s="128"/>
      <c r="T3" s="128"/>
      <c r="U3" s="128"/>
      <c r="V3" s="128"/>
      <c r="W3" s="91"/>
      <c r="X3" s="2"/>
      <c r="Y3" s="128" t="s">
        <v>14</v>
      </c>
      <c r="Z3" s="128"/>
      <c r="AA3" s="128"/>
      <c r="AB3" s="128"/>
      <c r="AC3" s="128"/>
      <c r="AD3" s="91"/>
      <c r="AE3" s="2"/>
      <c r="AF3" s="128" t="s">
        <v>13</v>
      </c>
      <c r="AG3" s="128"/>
      <c r="AH3" s="128"/>
      <c r="AI3" s="128"/>
      <c r="AJ3" s="128"/>
      <c r="AK3" s="91"/>
      <c r="AL3" s="2"/>
      <c r="AM3" s="128" t="s">
        <v>12</v>
      </c>
      <c r="AN3" s="128"/>
      <c r="AO3" s="128"/>
      <c r="AP3" s="128"/>
      <c r="AQ3" s="128"/>
      <c r="AR3" s="128"/>
      <c r="AS3" s="91"/>
      <c r="AT3" s="2"/>
    </row>
    <row r="4" spans="1:57" x14ac:dyDescent="0.25">
      <c r="A4" s="127"/>
      <c r="B4" s="127"/>
      <c r="C4" s="1"/>
      <c r="D4" s="130">
        <f>IFERROR(VLOOKUP(A3,Weeknummers!D:E,2,FALSE),"")</f>
        <v>43381</v>
      </c>
      <c r="E4" s="130"/>
      <c r="F4" s="130"/>
      <c r="G4" s="130"/>
      <c r="H4" s="130"/>
      <c r="I4" s="93"/>
      <c r="J4" s="2"/>
      <c r="K4" s="130">
        <f>IFERROR(SUM(+D4+1),"")</f>
        <v>43382</v>
      </c>
      <c r="L4" s="130"/>
      <c r="M4" s="130"/>
      <c r="N4" s="130"/>
      <c r="O4" s="130"/>
      <c r="P4" s="93"/>
      <c r="Q4" s="2"/>
      <c r="R4" s="130">
        <f>IFERROR(SUM(+K4+1),"")</f>
        <v>43383</v>
      </c>
      <c r="S4" s="130"/>
      <c r="T4" s="130"/>
      <c r="U4" s="130"/>
      <c r="V4" s="130"/>
      <c r="W4" s="93"/>
      <c r="X4" s="2"/>
      <c r="Y4" s="130">
        <f>IFERROR(SUM(+R4+1),"")</f>
        <v>43384</v>
      </c>
      <c r="Z4" s="130"/>
      <c r="AA4" s="130"/>
      <c r="AB4" s="130"/>
      <c r="AC4" s="130"/>
      <c r="AD4" s="93"/>
      <c r="AE4" s="2"/>
      <c r="AF4" s="130">
        <f>IFERROR(SUM(+Y4+1),"")</f>
        <v>43385</v>
      </c>
      <c r="AG4" s="130"/>
      <c r="AH4" s="130"/>
      <c r="AI4" s="130"/>
      <c r="AJ4" s="130"/>
      <c r="AK4" s="93"/>
      <c r="AL4" s="2"/>
      <c r="AM4" s="131">
        <f>IFERROR(SUM(+AF4+1),"")</f>
        <v>43386</v>
      </c>
      <c r="AN4" s="131"/>
      <c r="AO4" s="131"/>
      <c r="AP4" s="131"/>
      <c r="AQ4" s="131"/>
      <c r="AR4" s="131"/>
      <c r="AS4" s="93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31</v>
      </c>
      <c r="E6" s="31" t="s">
        <v>31</v>
      </c>
      <c r="F6" s="31" t="s">
        <v>30</v>
      </c>
      <c r="G6" s="31" t="s">
        <v>29</v>
      </c>
      <c r="H6" s="31" t="s">
        <v>32</v>
      </c>
      <c r="I6" s="31" t="s">
        <v>31</v>
      </c>
      <c r="J6" s="24"/>
      <c r="K6" s="31" t="s">
        <v>29</v>
      </c>
      <c r="L6" s="31" t="s">
        <v>31</v>
      </c>
      <c r="M6" s="31" t="s">
        <v>30</v>
      </c>
      <c r="N6" s="31" t="s">
        <v>32</v>
      </c>
      <c r="O6" s="43" t="s">
        <v>31</v>
      </c>
      <c r="P6" s="31" t="s">
        <v>31</v>
      </c>
      <c r="Q6" s="24"/>
      <c r="R6" s="31" t="s">
        <v>31</v>
      </c>
      <c r="S6" s="31" t="s">
        <v>29</v>
      </c>
      <c r="T6" s="31" t="s">
        <v>30</v>
      </c>
      <c r="U6" s="31" t="s">
        <v>31</v>
      </c>
      <c r="V6" s="31" t="s">
        <v>31</v>
      </c>
      <c r="W6" s="31" t="s">
        <v>32</v>
      </c>
      <c r="X6" s="24"/>
      <c r="Y6" s="31" t="s">
        <v>30</v>
      </c>
      <c r="Z6" s="31" t="s">
        <v>32</v>
      </c>
      <c r="AA6" s="31" t="s">
        <v>30</v>
      </c>
      <c r="AB6" s="31" t="s">
        <v>31</v>
      </c>
      <c r="AC6" s="43" t="s">
        <v>31</v>
      </c>
      <c r="AD6" s="31" t="s">
        <v>29</v>
      </c>
      <c r="AE6" s="24"/>
      <c r="AF6" s="31" t="s">
        <v>32</v>
      </c>
      <c r="AG6" s="31" t="s">
        <v>31</v>
      </c>
      <c r="AH6" s="31" t="s">
        <v>30</v>
      </c>
      <c r="AI6" s="31" t="s">
        <v>31</v>
      </c>
      <c r="AJ6" s="43" t="s">
        <v>29</v>
      </c>
      <c r="AK6" s="31" t="s">
        <v>31</v>
      </c>
      <c r="AL6" s="24"/>
      <c r="AM6" s="32" t="s">
        <v>29</v>
      </c>
      <c r="AN6" s="33"/>
      <c r="AO6" s="33" t="s">
        <v>30</v>
      </c>
      <c r="AP6" s="33"/>
      <c r="AQ6" s="33"/>
      <c r="AR6" s="33"/>
      <c r="AS6" s="33"/>
      <c r="AT6" s="24"/>
      <c r="AW6" s="35"/>
      <c r="AX6" s="35"/>
      <c r="AZ6" s="94" t="s">
        <v>10</v>
      </c>
      <c r="BA6" s="94">
        <v>7</v>
      </c>
      <c r="BB6" s="94">
        <v>0.5</v>
      </c>
      <c r="BC6" s="94"/>
      <c r="BD6" s="94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/>
      </c>
      <c r="E7" s="45" t="str">
        <f t="shared" si="0"/>
        <v/>
      </c>
      <c r="F7" s="45" t="str">
        <f t="shared" si="0"/>
        <v>x</v>
      </c>
      <c r="G7" s="45">
        <f t="shared" si="0"/>
        <v>0.5</v>
      </c>
      <c r="H7" s="45" t="str">
        <f t="shared" si="0"/>
        <v/>
      </c>
      <c r="I7" s="45" t="str">
        <f t="shared" si="0"/>
        <v/>
      </c>
      <c r="J7" s="12"/>
      <c r="K7" s="45">
        <f t="shared" ref="K7:P7" si="1">IFERROR(IF(HLOOKUP(K$6,$BB$5:$BE$18,2,FALSE)=0,"",HLOOKUP(K$6,$BB$5:$BE$18,2,FALSE)),"")</f>
        <v>0.5</v>
      </c>
      <c r="L7" s="45" t="str">
        <f t="shared" si="1"/>
        <v/>
      </c>
      <c r="M7" s="45" t="str">
        <f t="shared" si="1"/>
        <v>x</v>
      </c>
      <c r="N7" s="45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 t="str">
        <f>IFERROR(IF(HLOOKUP(R$6,$BB$5:$BE$18,2,FALSE)=0,"",HLOOKUP(R$6,$BB$5:$BE$18,2,FALSE)),"")</f>
        <v/>
      </c>
      <c r="S7" s="45">
        <f>IFERROR(IF(HLOOKUP(S$6,$BB$5:$BE$18,2,FALSE)=0,"",HLOOKUP(S$6,$BB$5:$BE$18,2,FALSE)),"")</f>
        <v>0.5</v>
      </c>
      <c r="T7" s="45" t="str">
        <f>IFERROR(IF(HLOOKUP(T$6,$BB$5:$BE$18,2,FALSE)=0,"",HLOOKUP(T$6,$BB$5:$BE$18,2,FALSE)),"")</f>
        <v>x</v>
      </c>
      <c r="U7" s="45" t="str">
        <f>IFERROR(IF(HLOOKUP(U$6,$BB$5:$BE$18,2,FALSE)=0,"",HLOOKUP(U$6,$BB$5:$BE$18,2,FALSE)),"")</f>
        <v/>
      </c>
      <c r="V7" s="45" t="str">
        <f t="shared" ref="V7" si="2">IFERROR(IF(HLOOKUP(V$6,$BB$5:$BE$18,2,FALSE)=0,"",HLOOKUP(V$6,$BB$5:$BE$18,2,FALSE)),"")</f>
        <v/>
      </c>
      <c r="W7" s="45" t="str">
        <f>IFERROR(IF(HLOOKUP(W$6,$BB$5:$BE$18,2,FALSE)=0,"",HLOOKUP(W$6,$BB$5:$BE$18,2,FALSE)),"")</f>
        <v/>
      </c>
      <c r="X7" s="12"/>
      <c r="Y7" s="45" t="str">
        <f t="shared" ref="Y7:AD7" si="3">IFERROR(IF(HLOOKUP(Y$6,$BB$5:$BE$18,2,FALSE)=0,"",HLOOKUP(Y$6,$BB$5:$BE$18,2,FALSE)),"")</f>
        <v>x</v>
      </c>
      <c r="Z7" s="45" t="str">
        <f t="shared" si="3"/>
        <v/>
      </c>
      <c r="AA7" s="45" t="str">
        <f t="shared" si="3"/>
        <v>x</v>
      </c>
      <c r="AB7" s="45" t="str">
        <f t="shared" si="3"/>
        <v/>
      </c>
      <c r="AC7" s="44" t="str">
        <f t="shared" si="3"/>
        <v/>
      </c>
      <c r="AD7" s="45">
        <f t="shared" si="3"/>
        <v>0.5</v>
      </c>
      <c r="AE7" s="12"/>
      <c r="AF7" s="45" t="str">
        <f t="shared" ref="AF7:AK7" si="4">IFERROR(IF(HLOOKUP(AF$6,$BB$5:$BE$18,2,FALSE)=0,"",HLOOKUP(AF$6,$BB$5:$BE$18,2,FALSE)),"")</f>
        <v/>
      </c>
      <c r="AG7" s="45" t="str">
        <f t="shared" si="4"/>
        <v/>
      </c>
      <c r="AH7" s="45" t="str">
        <f t="shared" si="4"/>
        <v>x</v>
      </c>
      <c r="AI7" s="45" t="str">
        <f t="shared" si="4"/>
        <v/>
      </c>
      <c r="AJ7" s="44">
        <f t="shared" si="4"/>
        <v>0.5</v>
      </c>
      <c r="AK7" s="45" t="str">
        <f t="shared" si="4"/>
        <v/>
      </c>
      <c r="AL7" s="12"/>
      <c r="AM7" s="45">
        <f t="shared" ref="AM7:AS7" si="5">IFERROR(IF(HLOOKUP(AM$6,$BB$5:$BE$18,2,FALSE)=0,"",HLOOKUP(AM$6,$BB$5:$BE$18,2,FALSE)),"")</f>
        <v>0.5</v>
      </c>
      <c r="AN7" s="45" t="str">
        <f t="shared" si="5"/>
        <v/>
      </c>
      <c r="AO7" s="45" t="str">
        <f t="shared" si="5"/>
        <v>x</v>
      </c>
      <c r="AP7" s="45" t="str">
        <f t="shared" si="5"/>
        <v/>
      </c>
      <c r="AQ7" s="45" t="str">
        <f t="shared" si="5"/>
        <v/>
      </c>
      <c r="AR7" s="45" t="str">
        <f t="shared" si="5"/>
        <v/>
      </c>
      <c r="AS7" s="45" t="str">
        <f t="shared" si="5"/>
        <v/>
      </c>
      <c r="AT7" s="2"/>
      <c r="AU7" s="13" t="s">
        <v>9</v>
      </c>
      <c r="AV7" s="14">
        <f>+D19+K19+R19+Y19+AF19+AM19</f>
        <v>37.5</v>
      </c>
      <c r="AW7" s="38">
        <f>IFERROR(IF(SUMIF($D$5:$AR$5,"Megen",$D$7:$AR$7)=0,"",SUMIF($D$5:$AR$5,"Megen",$D$7:$AR$7))*2,"")</f>
        <v>2</v>
      </c>
      <c r="AX7" s="38">
        <f>IFERROR(IF(SUMIF($D$5:$AR$5,"Megen",$D$18:$AR$18)=0,"",SUMIF($D$5:$AR$5,"Megen",$D$18:$AR$18)*2),"")</f>
        <v>1</v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/>
      </c>
      <c r="E8" s="45" t="str">
        <f t="shared" si="6"/>
        <v/>
      </c>
      <c r="F8" s="45" t="str">
        <f t="shared" si="6"/>
        <v>x</v>
      </c>
      <c r="G8" s="45">
        <f t="shared" si="6"/>
        <v>1</v>
      </c>
      <c r="H8" s="45" t="str">
        <f t="shared" si="6"/>
        <v/>
      </c>
      <c r="I8" s="45" t="str">
        <f t="shared" si="6"/>
        <v/>
      </c>
      <c r="J8" s="12"/>
      <c r="K8" s="45">
        <f t="shared" ref="K8:P8" si="7">IFERROR(IF(HLOOKUP(K$6,$BB$5:$BE$18,3,FALSE)=0,"",HLOOKUP(K$6,$BB$5:$BE$18,3,FALSE)),"")</f>
        <v>1</v>
      </c>
      <c r="L8" s="45" t="str">
        <f t="shared" si="7"/>
        <v/>
      </c>
      <c r="M8" s="45" t="str">
        <f t="shared" si="7"/>
        <v>x</v>
      </c>
      <c r="N8" s="45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 t="str">
        <f>IFERROR(IF(HLOOKUP(R$6,$BB$5:$BE$18,3,FALSE)=0,"",HLOOKUP(R$6,$BB$5:$BE$18,3,FALSE)),"")</f>
        <v/>
      </c>
      <c r="S8" s="45">
        <f>IFERROR(IF(HLOOKUP(S$6,$BB$5:$BE$18,3,FALSE)=0,"",HLOOKUP(S$6,$BB$5:$BE$18,3,FALSE)),"")</f>
        <v>1</v>
      </c>
      <c r="T8" s="45" t="str">
        <f>IFERROR(IF(HLOOKUP(T$6,$BB$5:$BE$18,3,FALSE)=0,"",HLOOKUP(T$6,$BB$5:$BE$18,3,FALSE)),"")</f>
        <v>x</v>
      </c>
      <c r="U8" s="45" t="str">
        <f>IFERROR(IF(HLOOKUP(U$6,$BB$5:$BE$18,3,FALSE)=0,"",HLOOKUP(U$6,$BB$5:$BE$18,3,FALSE)),"")</f>
        <v/>
      </c>
      <c r="V8" s="45" t="str">
        <f t="shared" ref="V8" si="8">IFERROR(IF(HLOOKUP(V$6,$BB$5:$BE$18,3,FALSE)=0,"",HLOOKUP(V$6,$BB$5:$BE$18,3,FALSE)),"")</f>
        <v/>
      </c>
      <c r="W8" s="45" t="str">
        <f>IFERROR(IF(HLOOKUP(W$6,$BB$5:$BE$18,3,FALSE)=0,"",HLOOKUP(W$6,$BB$5:$BE$18,3,FALSE)),"")</f>
        <v/>
      </c>
      <c r="X8" s="12"/>
      <c r="Y8" s="45" t="str">
        <f t="shared" ref="Y8:AD8" si="9">IFERROR(IF(HLOOKUP(Y$6,$BB$5:$BE$18,3,FALSE)=0,"",HLOOKUP(Y$6,$BB$5:$BE$18,3,FALSE)),"")</f>
        <v>x</v>
      </c>
      <c r="Z8" s="45" t="str">
        <f t="shared" si="9"/>
        <v/>
      </c>
      <c r="AA8" s="45" t="str">
        <f t="shared" si="9"/>
        <v>x</v>
      </c>
      <c r="AB8" s="45" t="str">
        <f t="shared" si="9"/>
        <v/>
      </c>
      <c r="AC8" s="44" t="str">
        <f t="shared" si="9"/>
        <v/>
      </c>
      <c r="AD8" s="45">
        <f t="shared" si="9"/>
        <v>1</v>
      </c>
      <c r="AE8" s="12"/>
      <c r="AF8" s="45" t="str">
        <f t="shared" ref="AF8:AK8" si="10">IFERROR(IF(HLOOKUP(AF$6,$BB$5:$BE$18,3,FALSE)=0,"",HLOOKUP(AF$6,$BB$5:$BE$18,3,FALSE)),"")</f>
        <v/>
      </c>
      <c r="AG8" s="45" t="str">
        <f t="shared" si="10"/>
        <v/>
      </c>
      <c r="AH8" s="45" t="str">
        <f t="shared" si="10"/>
        <v>x</v>
      </c>
      <c r="AI8" s="45" t="str">
        <f t="shared" si="10"/>
        <v/>
      </c>
      <c r="AJ8" s="44">
        <f t="shared" si="10"/>
        <v>1</v>
      </c>
      <c r="AK8" s="45" t="str">
        <f t="shared" si="10"/>
        <v/>
      </c>
      <c r="AL8" s="12"/>
      <c r="AM8" s="45">
        <f t="shared" ref="AM8:AS8" si="11">IFERROR(IF(HLOOKUP(AM$6,$BB$5:$BE$18,3,FALSE)=0,"",HLOOKUP(AM$6,$BB$5:$BE$18,3,FALSE)),"")</f>
        <v>1</v>
      </c>
      <c r="AN8" s="45" t="str">
        <f t="shared" si="11"/>
        <v/>
      </c>
      <c r="AO8" s="45" t="str">
        <f t="shared" si="11"/>
        <v>x</v>
      </c>
      <c r="AP8" s="45" t="str">
        <f t="shared" si="11"/>
        <v/>
      </c>
      <c r="AQ8" s="45" t="str">
        <f t="shared" si="11"/>
        <v/>
      </c>
      <c r="AR8" s="45" t="str">
        <f t="shared" si="11"/>
        <v/>
      </c>
      <c r="AS8" s="45" t="str">
        <f t="shared" si="11"/>
        <v/>
      </c>
      <c r="AT8" s="2"/>
      <c r="AU8" s="15" t="s">
        <v>8</v>
      </c>
      <c r="AV8" s="16">
        <f>+E19+L19+S19+Z19+AG19+AN19</f>
        <v>40</v>
      </c>
      <c r="AW8" s="38">
        <f>IFERROR(IF(SUMIF($D$5:$AR$5,"Miguitte",$D$7:$AR$7)=0,"",SUMIF($D$5:$AR$5,"Miguitte",$D$7:$AR$7))*2,"")</f>
        <v>1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1</v>
      </c>
      <c r="E9" s="45">
        <f t="shared" si="12"/>
        <v>1</v>
      </c>
      <c r="F9" s="45" t="str">
        <f t="shared" si="12"/>
        <v>x</v>
      </c>
      <c r="G9" s="45">
        <f t="shared" si="12"/>
        <v>1</v>
      </c>
      <c r="H9" s="45">
        <f t="shared" si="12"/>
        <v>0.5</v>
      </c>
      <c r="I9" s="45">
        <f t="shared" si="12"/>
        <v>1</v>
      </c>
      <c r="J9" s="12"/>
      <c r="K9" s="45">
        <f t="shared" ref="K9:P9" si="13">IFERROR(IF(HLOOKUP(K$6,$BB$5:$BE$18,4,FALSE)=0,"",HLOOKUP(K$6,$BB$5:$BE$18,4,FALSE)),"")</f>
        <v>1</v>
      </c>
      <c r="L9" s="45">
        <f t="shared" si="13"/>
        <v>1</v>
      </c>
      <c r="M9" s="45" t="str">
        <f t="shared" si="13"/>
        <v>x</v>
      </c>
      <c r="N9" s="45">
        <f t="shared" si="13"/>
        <v>0.5</v>
      </c>
      <c r="O9" s="44">
        <f t="shared" si="13"/>
        <v>1</v>
      </c>
      <c r="P9" s="45">
        <f t="shared" si="13"/>
        <v>1</v>
      </c>
      <c r="Q9" s="12"/>
      <c r="R9" s="45">
        <f>IFERROR(IF(HLOOKUP(R$6,$BB$5:$BE$18,4,FALSE)=0,"",HLOOKUP(R$6,$BB$5:$BE$18,4,FALSE)),"")</f>
        <v>1</v>
      </c>
      <c r="S9" s="45">
        <f>IFERROR(IF(HLOOKUP(S$6,$BB$5:$BE$18,4,FALSE)=0,"",HLOOKUP(S$6,$BB$5:$BE$18,4,FALSE)),"")</f>
        <v>1</v>
      </c>
      <c r="T9" s="45" t="str">
        <f>IFERROR(IF(HLOOKUP(T$6,$BB$5:$BE$18,4,FALSE)=0,"",HLOOKUP(T$6,$BB$5:$BE$18,4,FALSE)),"")</f>
        <v>x</v>
      </c>
      <c r="U9" s="45">
        <f>IFERROR(IF(HLOOKUP(U$6,$BB$5:$BE$18,4,FALSE)=0,"",HLOOKUP(U$6,$BB$5:$BE$18,4,FALSE)),"")</f>
        <v>1</v>
      </c>
      <c r="V9" s="45">
        <f t="shared" ref="V9" si="14">IFERROR(IF(HLOOKUP(V$6,$BB$5:$BE$18,4,FALSE)=0,"",HLOOKUP(V$6,$BB$5:$BE$18,4,FALSE)),"")</f>
        <v>1</v>
      </c>
      <c r="W9" s="45">
        <f>IFERROR(IF(HLOOKUP(W$6,$BB$5:$BE$18,4,FALSE)=0,"",HLOOKUP(W$6,$BB$5:$BE$18,4,FALSE)),"")</f>
        <v>0.5</v>
      </c>
      <c r="X9" s="12"/>
      <c r="Y9" s="45" t="str">
        <f t="shared" ref="Y9:AD9" si="15">IFERROR(IF(HLOOKUP(Y$6,$BB$5:$BE$18,4,FALSE)=0,"",HLOOKUP(Y$6,$BB$5:$BE$18,4,FALSE)),"")</f>
        <v>x</v>
      </c>
      <c r="Z9" s="105">
        <f t="shared" si="15"/>
        <v>0.5</v>
      </c>
      <c r="AA9" s="45" t="str">
        <f t="shared" si="15"/>
        <v>x</v>
      </c>
      <c r="AB9" s="45">
        <f t="shared" si="15"/>
        <v>1</v>
      </c>
      <c r="AC9" s="44">
        <f t="shared" si="15"/>
        <v>1</v>
      </c>
      <c r="AD9" s="45">
        <f t="shared" si="15"/>
        <v>1</v>
      </c>
      <c r="AE9" s="12"/>
      <c r="AF9" s="45">
        <f t="shared" ref="AF9:AK9" si="16">IFERROR(IF(HLOOKUP(AF$6,$BB$5:$BE$18,4,FALSE)=0,"",HLOOKUP(AF$6,$BB$5:$BE$18,4,FALSE)),"")</f>
        <v>0.5</v>
      </c>
      <c r="AG9" s="45">
        <f t="shared" si="16"/>
        <v>1</v>
      </c>
      <c r="AH9" s="45" t="str">
        <f t="shared" si="16"/>
        <v>x</v>
      </c>
      <c r="AI9" s="45">
        <f t="shared" si="16"/>
        <v>1</v>
      </c>
      <c r="AJ9" s="44">
        <f t="shared" si="16"/>
        <v>1</v>
      </c>
      <c r="AK9" s="45">
        <f t="shared" si="16"/>
        <v>1</v>
      </c>
      <c r="AL9" s="12"/>
      <c r="AM9" s="45">
        <f t="shared" ref="AM9:AS9" si="17">IFERROR(IF(HLOOKUP(AM$6,$BB$5:$BE$18,4,FALSE)=0,"",HLOOKUP(AM$6,$BB$5:$BE$18,4,FALSE)),"")</f>
        <v>1</v>
      </c>
      <c r="AN9" s="45" t="str">
        <f t="shared" si="17"/>
        <v/>
      </c>
      <c r="AO9" s="45" t="str">
        <f t="shared" si="17"/>
        <v>x</v>
      </c>
      <c r="AP9" s="45" t="str">
        <f t="shared" si="17"/>
        <v/>
      </c>
      <c r="AQ9" s="45" t="str">
        <f t="shared" si="17"/>
        <v/>
      </c>
      <c r="AR9" s="45" t="str">
        <f t="shared" si="17"/>
        <v/>
      </c>
      <c r="AS9" s="45" t="str">
        <f t="shared" si="17"/>
        <v/>
      </c>
      <c r="AT9" s="2"/>
      <c r="AU9" s="15" t="s">
        <v>7</v>
      </c>
      <c r="AV9" s="16">
        <f>+F19+M19+T19+AA19+AH19+AO19</f>
        <v>0</v>
      </c>
      <c r="AW9" s="38" t="str">
        <f>IFERROR(IF(SUMIF($D$5:$AR$5,"Tim",$D$7:$AR$7)=0,"",SUMIF($D$5:$AR$5,"Tim",$D$7:$AR$7))*2,"")</f>
        <v/>
      </c>
      <c r="AX9" s="38" t="str">
        <f>IFERROR(IF(SUMIF($D$5:$AR$5,"Tim",$D$18:$AR$18)=0,"",SUMIF($D$5:$AR$5,"Tim",$D$18:$AR$18)*2),"")</f>
        <v/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 t="str">
        <f t="shared" si="18"/>
        <v>x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12"/>
      <c r="K10" s="45">
        <f t="shared" ref="K10:P10" si="19">IFERROR(IF(HLOOKUP(K$6,$BB$5:$BE$18,5,FALSE)=0,"",HLOOKUP(K$6,$BB$5:$BE$18,5,FALSE)),"")</f>
        <v>1</v>
      </c>
      <c r="L10" s="45">
        <f t="shared" si="19"/>
        <v>1</v>
      </c>
      <c r="M10" s="45" t="str">
        <f t="shared" si="19"/>
        <v>x</v>
      </c>
      <c r="N10" s="45">
        <f t="shared" si="19"/>
        <v>1</v>
      </c>
      <c r="O10" s="44">
        <f t="shared" si="19"/>
        <v>1</v>
      </c>
      <c r="P10" s="45">
        <f t="shared" si="19"/>
        <v>1</v>
      </c>
      <c r="Q10" s="12"/>
      <c r="R10" s="45">
        <f>IFERROR(IF(HLOOKUP(R$6,$BB$5:$BE$18,5,FALSE)=0,"",HLOOKUP(R$6,$BB$5:$BE$18,5,FALSE)),"")</f>
        <v>1</v>
      </c>
      <c r="S10" s="45">
        <f>IFERROR(IF(HLOOKUP(S$6,$BB$5:$BE$18,5,FALSE)=0,"",HLOOKUP(S$6,$BB$5:$BE$18,5,FALSE)),"")</f>
        <v>1</v>
      </c>
      <c r="T10" s="45" t="str">
        <f>IFERROR(IF(HLOOKUP(T$6,$BB$5:$BE$18,5,FALSE)=0,"",HLOOKUP(T$6,$BB$5:$BE$18,5,FALSE)),"")</f>
        <v>x</v>
      </c>
      <c r="U10" s="46">
        <f>IFERROR(IF(HLOOKUP(U$6,$BB$5:$BE$18,5,FALSE)=0,"",HLOOKUP(U$6,$BB$5:$BE$18,5,FALSE)),"")</f>
        <v>1</v>
      </c>
      <c r="V10" s="46">
        <f t="shared" ref="V10" si="20">IFERROR(IF(HLOOKUP(V$6,$BB$5:$BE$18,5,FALSE)=0,"",HLOOKUP(V$6,$BB$5:$BE$18,5,FALSE)),"")</f>
        <v>1</v>
      </c>
      <c r="W10" s="46">
        <f>IFERROR(IF(HLOOKUP(W$6,$BB$5:$BE$18,5,FALSE)=0,"",HLOOKUP(W$6,$BB$5:$BE$18,5,FALSE)),"")</f>
        <v>1</v>
      </c>
      <c r="X10" s="12"/>
      <c r="Y10" s="45" t="str">
        <f t="shared" ref="Y10:AD10" si="21">IFERROR(IF(HLOOKUP(Y$6,$BB$5:$BE$18,5,FALSE)=0,"",HLOOKUP(Y$6,$BB$5:$BE$18,5,FALSE)),"")</f>
        <v>x</v>
      </c>
      <c r="Z10" s="105">
        <f t="shared" si="21"/>
        <v>1</v>
      </c>
      <c r="AA10" s="45" t="str">
        <f t="shared" si="21"/>
        <v>x</v>
      </c>
      <c r="AB10" s="45">
        <f t="shared" si="21"/>
        <v>1</v>
      </c>
      <c r="AC10" s="44">
        <f t="shared" si="21"/>
        <v>1</v>
      </c>
      <c r="AD10" s="45">
        <f t="shared" si="21"/>
        <v>1</v>
      </c>
      <c r="AE10" s="12"/>
      <c r="AF10" s="45">
        <f t="shared" ref="AF10:AK10" si="22">IFERROR(IF(HLOOKUP(AF$6,$BB$5:$BE$18,5,FALSE)=0,"",HLOOKUP(AF$6,$BB$5:$BE$18,5,FALSE)),"")</f>
        <v>1</v>
      </c>
      <c r="AG10" s="45">
        <f t="shared" si="22"/>
        <v>1</v>
      </c>
      <c r="AH10" s="45" t="str">
        <f t="shared" si="22"/>
        <v>x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>
        <f t="shared" ref="AM10:AS10" si="23">IFERROR(IF(HLOOKUP(AM$6,$BB$5:$BE$18,5,FALSE)=0,"",HLOOKUP(AM$6,$BB$5:$BE$18,5,FALSE)),"")</f>
        <v>1</v>
      </c>
      <c r="AN10" s="45" t="str">
        <f t="shared" si="23"/>
        <v/>
      </c>
      <c r="AO10" s="45" t="str">
        <f t="shared" si="23"/>
        <v>x</v>
      </c>
      <c r="AP10" s="45" t="str">
        <f t="shared" si="23"/>
        <v/>
      </c>
      <c r="AQ10" s="45" t="str">
        <f t="shared" si="23"/>
        <v/>
      </c>
      <c r="AR10" s="45" t="str">
        <f t="shared" si="23"/>
        <v/>
      </c>
      <c r="AS10" s="45" t="str">
        <f t="shared" si="23"/>
        <v/>
      </c>
      <c r="AT10" s="2"/>
      <c r="AU10" s="15" t="s">
        <v>37</v>
      </c>
      <c r="AV10" s="16">
        <f>+H19+O19+V19+AC19+AJ19+AQ19</f>
        <v>40</v>
      </c>
      <c r="AW10" s="38">
        <f>IFERROR(IF(SUMIF($D$5:$AR$5,"David",$D$7:$AR$7)=0,"",SUMIF($D$5:$AR$5,"David",$D$7:$AR$7))*2,"")</f>
        <v>1</v>
      </c>
      <c r="AX10" s="38">
        <f>IFERROR(IF(SUMIF($D$5:$AR$5,"David",$D$18:$AR$18)=0,"",SUMIF($D$5:$AR$5,"David",$D$18:$AR$18)*2),"")</f>
        <v>1</v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 t="str">
        <f t="shared" si="24"/>
        <v>x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12"/>
      <c r="K11" s="45">
        <f t="shared" ref="K11:P11" si="25">IFERROR(IF(HLOOKUP(K$6,$BB$5:$BE$18,6,FALSE)=0,"",HLOOKUP(K$6,$BB$5:$BE$18,6,FALSE)),"")</f>
        <v>1</v>
      </c>
      <c r="L11" s="45">
        <f t="shared" si="25"/>
        <v>1</v>
      </c>
      <c r="M11" s="45" t="str">
        <f t="shared" si="25"/>
        <v>x</v>
      </c>
      <c r="N11" s="45">
        <f t="shared" si="25"/>
        <v>1</v>
      </c>
      <c r="O11" s="44">
        <f t="shared" si="25"/>
        <v>1</v>
      </c>
      <c r="P11" s="45">
        <f t="shared" si="25"/>
        <v>1</v>
      </c>
      <c r="Q11" s="12"/>
      <c r="R11" s="45">
        <f>IFERROR(IF(HLOOKUP(R$6,$BB$5:$BE$18,6,FALSE)=0,"",HLOOKUP(R$6,$BB$5:$BE$18,6,FALSE)),"")</f>
        <v>1</v>
      </c>
      <c r="S11" s="45">
        <f>IFERROR(IF(HLOOKUP(S$6,$BB$5:$BE$18,6,FALSE)=0,"",HLOOKUP(S$6,$BB$5:$BE$18,6,FALSE)),"")</f>
        <v>1</v>
      </c>
      <c r="T11" s="45" t="str">
        <f>IFERROR(IF(HLOOKUP(T$6,$BB$5:$BE$18,6,FALSE)=0,"",HLOOKUP(T$6,$BB$5:$BE$18,6,FALSE)),"")</f>
        <v>x</v>
      </c>
      <c r="U11" s="46">
        <f>IFERROR(IF(HLOOKUP(U$6,$BB$5:$BE$18,6,FALSE)=0,"",HLOOKUP(U$6,$BB$5:$BE$18,6,FALSE)),"")</f>
        <v>1</v>
      </c>
      <c r="V11" s="46">
        <f t="shared" ref="V11" si="26">IFERROR(IF(HLOOKUP(V$6,$BB$5:$BE$18,6,FALSE)=0,"",HLOOKUP(V$6,$BB$5:$BE$18,6,FALSE)),"")</f>
        <v>1</v>
      </c>
      <c r="W11" s="46">
        <f>IFERROR(IF(HLOOKUP(W$6,$BB$5:$BE$18,6,FALSE)=0,"",HLOOKUP(W$6,$BB$5:$BE$18,6,FALSE)),"")</f>
        <v>1</v>
      </c>
      <c r="X11" s="12"/>
      <c r="Y11" s="45" t="str">
        <f t="shared" ref="Y11:AD11" si="27">IFERROR(IF(HLOOKUP(Y$6,$BB$5:$BE$18,6,FALSE)=0,"",HLOOKUP(Y$6,$BB$5:$BE$18,6,FALSE)),"")</f>
        <v>x</v>
      </c>
      <c r="Z11" s="45">
        <f t="shared" si="27"/>
        <v>1</v>
      </c>
      <c r="AA11" s="45" t="str">
        <f t="shared" si="27"/>
        <v>x</v>
      </c>
      <c r="AB11" s="45">
        <f t="shared" si="27"/>
        <v>1</v>
      </c>
      <c r="AC11" s="44">
        <f t="shared" si="27"/>
        <v>1</v>
      </c>
      <c r="AD11" s="45">
        <f t="shared" si="27"/>
        <v>1</v>
      </c>
      <c r="AE11" s="12"/>
      <c r="AF11" s="45">
        <f t="shared" ref="AF11:AK11" si="28">IFERROR(IF(HLOOKUP(AF$6,$BB$5:$BE$18,6,FALSE)=0,"",HLOOKUP(AF$6,$BB$5:$BE$18,6,FALSE)),"")</f>
        <v>1</v>
      </c>
      <c r="AG11" s="45">
        <f t="shared" si="28"/>
        <v>1</v>
      </c>
      <c r="AH11" s="45" t="str">
        <f t="shared" si="28"/>
        <v>x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>
        <f t="shared" ref="AM11:AS11" si="29">IFERROR(IF(HLOOKUP(AM$6,$BB$5:$BE$18,6,FALSE)=0,"",HLOOKUP(AM$6,$BB$5:$BE$18,6,FALSE)),"")</f>
        <v>1</v>
      </c>
      <c r="AN11" s="45" t="str">
        <f t="shared" si="29"/>
        <v/>
      </c>
      <c r="AO11" s="45" t="str">
        <f t="shared" si="29"/>
        <v>x</v>
      </c>
      <c r="AP11" s="45" t="str">
        <f t="shared" si="29"/>
        <v/>
      </c>
      <c r="AQ11" s="45" t="str">
        <f t="shared" si="29"/>
        <v/>
      </c>
      <c r="AR11" s="45" t="str">
        <f t="shared" si="29"/>
        <v/>
      </c>
      <c r="AS11" s="45" t="str">
        <f t="shared" si="29"/>
        <v/>
      </c>
      <c r="AT11" s="2"/>
      <c r="AU11" s="15" t="s">
        <v>46</v>
      </c>
      <c r="AV11" s="16">
        <f>+G19+N19+U19+AB19+AP19+AI19</f>
        <v>40</v>
      </c>
      <c r="AW11" s="38">
        <f>IFERROR(IF(SUMIF($D$5:$AR$5,"Emre",$D$7:$AR$7)=0,"",SUMIF($D$5:$AR$5,"Emre",$D$7:$AR$7))*2,"")</f>
        <v>1</v>
      </c>
      <c r="AX11" s="38">
        <f>IFERROR(IF(SUMIF($D$5:$AR$5,"Emre",$D$18:$AR$18)=0,"",SUMIF($D$5:$AR$5,"Emre",$D$18:$AR$18)*2),"")</f>
        <v>1</v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 t="str">
        <f t="shared" si="30"/>
        <v>x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12"/>
      <c r="K12" s="45">
        <f t="shared" ref="K12:P12" si="31">IFERROR(IF(HLOOKUP(K$6,$BB$5:$BE$18,7,FALSE)=0,"",HLOOKUP(K$6,$BB$5:$BE$18,7,FALSE)),"")</f>
        <v>1</v>
      </c>
      <c r="L12" s="105">
        <f t="shared" si="31"/>
        <v>1</v>
      </c>
      <c r="M12" s="45" t="str">
        <f t="shared" si="31"/>
        <v>x</v>
      </c>
      <c r="N12" s="45">
        <f t="shared" si="31"/>
        <v>1</v>
      </c>
      <c r="O12" s="44">
        <f t="shared" si="31"/>
        <v>1</v>
      </c>
      <c r="P12" s="45">
        <f t="shared" si="31"/>
        <v>1</v>
      </c>
      <c r="Q12" s="12"/>
      <c r="R12" s="45">
        <f>IFERROR(IF(HLOOKUP(R$6,$BB$5:$BE$18,7,FALSE)=0,"",HLOOKUP(R$6,$BB$5:$BE$18,7,FALSE)),"")</f>
        <v>1</v>
      </c>
      <c r="S12" s="45">
        <f>IFERROR(IF(HLOOKUP(S$6,$BB$5:$BE$18,7,FALSE)=0,"",HLOOKUP(S$6,$BB$5:$BE$18,7,FALSE)),"")</f>
        <v>1</v>
      </c>
      <c r="T12" s="45" t="str">
        <f>IFERROR(IF(HLOOKUP(T$6,$BB$5:$BE$18,7,FALSE)=0,"",HLOOKUP(T$6,$BB$5:$BE$18,7,FALSE)),"")</f>
        <v>x</v>
      </c>
      <c r="U12" s="46">
        <f>IFERROR(IF(HLOOKUP(U$6,$BB$5:$BE$18,7,FALSE)=0,"",HLOOKUP(U$6,$BB$5:$BE$18,7,FALSE)),"")</f>
        <v>1</v>
      </c>
      <c r="V12" s="46">
        <f t="shared" ref="V12" si="32">IFERROR(IF(HLOOKUP(V$6,$BB$5:$BE$18,7,FALSE)=0,"",HLOOKUP(V$6,$BB$5:$BE$18,7,FALSE)),"")</f>
        <v>1</v>
      </c>
      <c r="W12" s="46">
        <f>IFERROR(IF(HLOOKUP(W$6,$BB$5:$BE$18,7,FALSE)=0,"",HLOOKUP(W$6,$BB$5:$BE$18,7,FALSE)),"")</f>
        <v>1</v>
      </c>
      <c r="X12" s="12"/>
      <c r="Y12" s="45" t="str">
        <f t="shared" ref="Y12:AD12" si="33">IFERROR(IF(HLOOKUP(Y$6,$BB$5:$BE$18,7,FALSE)=0,"",HLOOKUP(Y$6,$BB$5:$BE$18,7,FALSE)),"")</f>
        <v>x</v>
      </c>
      <c r="Z12" s="45">
        <f t="shared" si="33"/>
        <v>1</v>
      </c>
      <c r="AA12" s="45" t="str">
        <f t="shared" si="33"/>
        <v>x</v>
      </c>
      <c r="AB12" s="45">
        <f t="shared" si="33"/>
        <v>1</v>
      </c>
      <c r="AC12" s="44">
        <f t="shared" si="33"/>
        <v>1</v>
      </c>
      <c r="AD12" s="45">
        <f t="shared" si="33"/>
        <v>1</v>
      </c>
      <c r="AE12" s="12"/>
      <c r="AF12" s="45">
        <f t="shared" ref="AF12:AK12" si="34">IFERROR(IF(HLOOKUP(AF$6,$BB$5:$BE$18,7,FALSE)=0,"",HLOOKUP(AF$6,$BB$5:$BE$18,7,FALSE)),"")</f>
        <v>1</v>
      </c>
      <c r="AG12" s="45">
        <f t="shared" si="34"/>
        <v>1</v>
      </c>
      <c r="AH12" s="45" t="str">
        <f t="shared" si="34"/>
        <v>x</v>
      </c>
      <c r="AI12" s="45">
        <f t="shared" si="34"/>
        <v>1</v>
      </c>
      <c r="AJ12" s="44">
        <f t="shared" si="34"/>
        <v>1</v>
      </c>
      <c r="AK12" s="45">
        <f t="shared" si="34"/>
        <v>1</v>
      </c>
      <c r="AL12" s="12"/>
      <c r="AM12" s="45">
        <f t="shared" ref="AM12:AS12" si="35">IFERROR(IF(HLOOKUP(AM$6,$BB$5:$BE$18,7,FALSE)=0,"",HLOOKUP(AM$6,$BB$5:$BE$18,7,FALSE)),"")</f>
        <v>1</v>
      </c>
      <c r="AN12" s="45" t="str">
        <f t="shared" si="35"/>
        <v/>
      </c>
      <c r="AO12" s="45" t="str">
        <f t="shared" si="35"/>
        <v>x</v>
      </c>
      <c r="AP12" s="45" t="str">
        <f t="shared" si="35"/>
        <v/>
      </c>
      <c r="AQ12" s="45" t="str">
        <f t="shared" si="35"/>
        <v/>
      </c>
      <c r="AR12" s="45" t="str">
        <f t="shared" si="35"/>
        <v/>
      </c>
      <c r="AS12" s="45" t="str">
        <f t="shared" si="35"/>
        <v/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47"/>
      <c r="M13" s="37"/>
      <c r="N13" s="37"/>
      <c r="O13" s="41"/>
      <c r="P13" s="37"/>
      <c r="Q13" s="2"/>
      <c r="R13" s="37"/>
      <c r="S13" s="45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40</v>
      </c>
      <c r="AW13" s="38">
        <f>IFERROR(IF(SUMIF($D$5:$AR$5,"Stefan",$D$7:$AR$7)=0,"",SUMIF($D$5:$AR$5,"Stefan",$D$7:$AR$7))*2,"")</f>
        <v>1</v>
      </c>
      <c r="AX13" s="38">
        <f>IFERROR(IF(SUMIF($D$5:$AR$5,"Stefan",$D$18:$AR$18)=0,"",SUMIF($D$5:$AR$5,"Stefan",$D$18:$AR$18)*2),"")</f>
        <v>1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 t="str">
        <f t="shared" si="36"/>
        <v>x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12"/>
      <c r="K14" s="45">
        <f t="shared" ref="K14:P14" si="37">IFERROR(IF(HLOOKUP(K$6,$BB$5:$BE$18,9,FALSE)=0,"",HLOOKUP(K$6,$BB$5:$BE$18,9,FALSE)),"")</f>
        <v>1</v>
      </c>
      <c r="L14" s="105">
        <f t="shared" si="37"/>
        <v>1</v>
      </c>
      <c r="M14" s="45" t="str">
        <f t="shared" si="37"/>
        <v>x</v>
      </c>
      <c r="N14" s="45">
        <f t="shared" si="37"/>
        <v>1</v>
      </c>
      <c r="O14" s="44">
        <f t="shared" si="37"/>
        <v>1</v>
      </c>
      <c r="P14" s="45">
        <f t="shared" si="37"/>
        <v>1</v>
      </c>
      <c r="Q14" s="12"/>
      <c r="R14" s="46">
        <f>IFERROR(IF(HLOOKUP(R$6,$BB$5:$BE$18,9,FALSE)=0,"",HLOOKUP(R$6,$BB$5:$BE$18,9,FALSE)),"")</f>
        <v>1</v>
      </c>
      <c r="S14" s="46">
        <f>IFERROR(IF(HLOOKUP(S$6,$BB$5:$BE$18,9,FALSE)=0,"",HLOOKUP(S$6,$BB$5:$BE$18,9,FALSE)),"")</f>
        <v>1</v>
      </c>
      <c r="T14" s="45" t="str">
        <f>IFERROR(IF(HLOOKUP(T$6,$BB$5:$BE$18,9,FALSE)=0,"",HLOOKUP(T$6,$BB$5:$BE$18,9,FALSE)),"")</f>
        <v>x</v>
      </c>
      <c r="U14" s="45">
        <f>IFERROR(IF(HLOOKUP(U$6,$BB$5:$BE$18,9,FALSE)=0,"",HLOOKUP(U$6,$BB$5:$BE$18,9,FALSE)),"")</f>
        <v>1</v>
      </c>
      <c r="V14" s="45">
        <f t="shared" ref="V14" si="38">IFERROR(IF(HLOOKUP(V$6,$BB$5:$BE$18,9,FALSE)=0,"",HLOOKUP(V$6,$BB$5:$BE$18,9,FALSE)),"")</f>
        <v>1</v>
      </c>
      <c r="W14" s="45">
        <f>IFERROR(IF(HLOOKUP(W$6,$BB$5:$BE$18,9,FALSE)=0,"",HLOOKUP(W$6,$BB$5:$BE$18,9,FALSE)),"")</f>
        <v>1</v>
      </c>
      <c r="X14" s="12"/>
      <c r="Y14" s="45" t="str">
        <f t="shared" ref="Y14:AD14" si="39">IFERROR(IF(HLOOKUP(Y$6,$BB$5:$BE$18,9,FALSE)=0,"",HLOOKUP(Y$6,$BB$5:$BE$18,9,FALSE)),"")</f>
        <v>x</v>
      </c>
      <c r="Z14" s="45">
        <f t="shared" si="39"/>
        <v>1</v>
      </c>
      <c r="AA14" s="45" t="str">
        <f t="shared" si="39"/>
        <v>x</v>
      </c>
      <c r="AB14" s="45">
        <f t="shared" si="39"/>
        <v>1</v>
      </c>
      <c r="AC14" s="44">
        <f t="shared" si="39"/>
        <v>1</v>
      </c>
      <c r="AD14" s="45">
        <f t="shared" si="39"/>
        <v>1</v>
      </c>
      <c r="AE14" s="12"/>
      <c r="AF14" s="45">
        <f t="shared" ref="AF14:AK14" si="40">IFERROR(IF(HLOOKUP(AF$6,$BB$5:$BE$18,9,FALSE)=0,"",HLOOKUP(AF$6,$BB$5:$BE$18,9,FALSE)),"")</f>
        <v>1</v>
      </c>
      <c r="AG14" s="45">
        <f t="shared" si="40"/>
        <v>1</v>
      </c>
      <c r="AH14" s="45" t="str">
        <f t="shared" si="40"/>
        <v>x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95" t="str">
        <f>IF(SUM(AW7:AW13)=0,"LET OP, NIETS INGEVULD!!","Goed bezig!!")</f>
        <v>Goed bezig!!</v>
      </c>
      <c r="AX14" s="95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 t="str">
        <f t="shared" si="41"/>
        <v>x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12"/>
      <c r="K15" s="45">
        <f t="shared" ref="K15:P15" si="42">IFERROR(IF(HLOOKUP(K$6,$BB$5:$BE$18,10,FALSE)=0,"",HLOOKUP(K$6,$BB$5:$BE$18,10,FALSE)),"")</f>
        <v>1</v>
      </c>
      <c r="L15" s="105">
        <f t="shared" si="42"/>
        <v>1</v>
      </c>
      <c r="M15" s="45" t="str">
        <f t="shared" si="42"/>
        <v>x</v>
      </c>
      <c r="N15" s="45">
        <f t="shared" si="42"/>
        <v>1</v>
      </c>
      <c r="O15" s="44">
        <f t="shared" si="42"/>
        <v>1</v>
      </c>
      <c r="P15" s="45">
        <f t="shared" si="42"/>
        <v>1</v>
      </c>
      <c r="Q15" s="12"/>
      <c r="R15" s="46">
        <f>IFERROR(IF(HLOOKUP(R$6,$BB$5:$BE$18,10,FALSE)=0,"",HLOOKUP(R$6,$BB$5:$BE$18,10,FALSE)),"")</f>
        <v>1</v>
      </c>
      <c r="S15" s="46">
        <f>IFERROR(IF(HLOOKUP(S$6,$BB$5:$BE$18,10,FALSE)=0,"",HLOOKUP(S$6,$BB$5:$BE$18,10,FALSE)),"")</f>
        <v>1</v>
      </c>
      <c r="T15" s="45" t="str">
        <f>IFERROR(IF(HLOOKUP(T$6,$BB$5:$BE$18,10,FALSE)=0,"",HLOOKUP(T$6,$BB$5:$BE$18,10,FALSE)),"")</f>
        <v>x</v>
      </c>
      <c r="U15" s="45">
        <f>IFERROR(IF(HLOOKUP(U$6,$BB$5:$BE$18,10,FALSE)=0,"",HLOOKUP(U$6,$BB$5:$BE$18,10,FALSE)),"")</f>
        <v>1</v>
      </c>
      <c r="V15" s="45">
        <f t="shared" ref="V15" si="43">IFERROR(IF(HLOOKUP(V$6,$BB$5:$BE$18,10,FALSE)=0,"",HLOOKUP(V$6,$BB$5:$BE$18,10,FALSE)),"")</f>
        <v>1</v>
      </c>
      <c r="W15" s="45">
        <f>IFERROR(IF(HLOOKUP(W$6,$BB$5:$BE$18,10,FALSE)=0,"",HLOOKUP(W$6,$BB$5:$BE$18,10,FALSE)),"")</f>
        <v>1</v>
      </c>
      <c r="X15" s="12"/>
      <c r="Y15" s="45" t="str">
        <f t="shared" ref="Y15:AD15" si="44">IFERROR(IF(HLOOKUP(Y$6,$BB$5:$BE$18,10,FALSE)=0,"",HLOOKUP(Y$6,$BB$5:$BE$18,10,FALSE)),"")</f>
        <v>x</v>
      </c>
      <c r="Z15" s="45">
        <f t="shared" si="44"/>
        <v>1</v>
      </c>
      <c r="AA15" s="45" t="str">
        <f t="shared" si="44"/>
        <v>x</v>
      </c>
      <c r="AB15" s="45">
        <f t="shared" si="44"/>
        <v>1</v>
      </c>
      <c r="AC15" s="44">
        <f t="shared" si="44"/>
        <v>1</v>
      </c>
      <c r="AD15" s="45">
        <f t="shared" si="44"/>
        <v>1</v>
      </c>
      <c r="AE15" s="12"/>
      <c r="AF15" s="45">
        <f t="shared" ref="AF15:AK15" si="45">IFERROR(IF(HLOOKUP(AF$6,$BB$5:$BE$18,10,FALSE)=0,"",HLOOKUP(AF$6,$BB$5:$BE$18,10,FALSE)),"")</f>
        <v>1</v>
      </c>
      <c r="AG15" s="45">
        <f t="shared" si="45"/>
        <v>1</v>
      </c>
      <c r="AH15" s="45" t="str">
        <f t="shared" si="45"/>
        <v>x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1</v>
      </c>
      <c r="E16" s="45">
        <f t="shared" si="46"/>
        <v>1</v>
      </c>
      <c r="F16" s="45" t="str">
        <f t="shared" si="46"/>
        <v>x</v>
      </c>
      <c r="G16" s="45">
        <f t="shared" si="46"/>
        <v>0.5</v>
      </c>
      <c r="H16" s="45">
        <f t="shared" si="46"/>
        <v>1</v>
      </c>
      <c r="I16" s="45">
        <f t="shared" si="46"/>
        <v>1</v>
      </c>
      <c r="J16" s="12"/>
      <c r="K16" s="45">
        <f t="shared" ref="K16:P16" si="47">IFERROR(IF(HLOOKUP(K$6,$BB$5:$BE$18,11,FALSE)=0,"",HLOOKUP(K$6,$BB$5:$BE$18,11,FALSE)),"")</f>
        <v>0.5</v>
      </c>
      <c r="L16" s="105">
        <f t="shared" si="47"/>
        <v>1</v>
      </c>
      <c r="M16" s="45" t="str">
        <f t="shared" si="47"/>
        <v>x</v>
      </c>
      <c r="N16" s="45">
        <f t="shared" si="47"/>
        <v>1</v>
      </c>
      <c r="O16" s="44">
        <f t="shared" si="47"/>
        <v>1</v>
      </c>
      <c r="P16" s="45">
        <f t="shared" si="47"/>
        <v>1</v>
      </c>
      <c r="Q16" s="12"/>
      <c r="R16" s="46">
        <f>IFERROR(IF(HLOOKUP(R$6,$BB$5:$BE$18,11,FALSE)=0,"",HLOOKUP(R$6,$BB$5:$BE$18,11,FALSE)),"")</f>
        <v>1</v>
      </c>
      <c r="S16" s="46">
        <f>IFERROR(IF(HLOOKUP(S$6,$BB$5:$BE$18,11,FALSE)=0,"",HLOOKUP(S$6,$BB$5:$BE$18,11,FALSE)),"")</f>
        <v>0.5</v>
      </c>
      <c r="T16" s="45" t="str">
        <f>IFERROR(IF(HLOOKUP(T$6,$BB$5:$BE$18,11,FALSE)=0,"",HLOOKUP(T$6,$BB$5:$BE$18,11,FALSE)),"")</f>
        <v>x</v>
      </c>
      <c r="U16" s="45">
        <f>IFERROR(IF(HLOOKUP(U$6,$BB$5:$BE$18,11,FALSE)=0,"",HLOOKUP(U$6,$BB$5:$BE$18,11,FALSE)),"")</f>
        <v>1</v>
      </c>
      <c r="V16" s="45">
        <f t="shared" ref="V16" si="48">IFERROR(IF(HLOOKUP(V$6,$BB$5:$BE$18,11,FALSE)=0,"",HLOOKUP(V$6,$BB$5:$BE$18,11,FALSE)),"")</f>
        <v>1</v>
      </c>
      <c r="W16" s="45">
        <f>IFERROR(IF(HLOOKUP(W$6,$BB$5:$BE$18,11,FALSE)=0,"",HLOOKUP(W$6,$BB$5:$BE$18,11,FALSE)),"")</f>
        <v>1</v>
      </c>
      <c r="X16" s="12"/>
      <c r="Y16" s="45" t="str">
        <f t="shared" ref="Y16:AD16" si="49">IFERROR(IF(HLOOKUP(Y$6,$BB$5:$BE$18,11,FALSE)=0,"",HLOOKUP(Y$6,$BB$5:$BE$18,11,FALSE)),"")</f>
        <v>x</v>
      </c>
      <c r="Z16" s="45">
        <f t="shared" si="49"/>
        <v>1</v>
      </c>
      <c r="AA16" s="45" t="str">
        <f t="shared" si="49"/>
        <v>x</v>
      </c>
      <c r="AB16" s="45">
        <f t="shared" si="49"/>
        <v>1</v>
      </c>
      <c r="AC16" s="44">
        <f t="shared" si="49"/>
        <v>1</v>
      </c>
      <c r="AD16" s="45">
        <f t="shared" si="49"/>
        <v>0.5</v>
      </c>
      <c r="AE16" s="12"/>
      <c r="AF16" s="45">
        <f t="shared" ref="AF16:AK16" si="50">IFERROR(IF(HLOOKUP(AF$6,$BB$5:$BE$18,11,FALSE)=0,"",HLOOKUP(AF$6,$BB$5:$BE$18,11,FALSE)),"")</f>
        <v>1</v>
      </c>
      <c r="AG16" s="45">
        <f t="shared" si="50"/>
        <v>1</v>
      </c>
      <c r="AH16" s="45" t="str">
        <f t="shared" si="50"/>
        <v>x</v>
      </c>
      <c r="AI16" s="45">
        <f t="shared" si="50"/>
        <v>1</v>
      </c>
      <c r="AJ16" s="44">
        <f t="shared" si="50"/>
        <v>0.5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IFERROR(IF(HLOOKUP(D$6,$BB$5:$BE$18,12,FALSE)=0,"",HLOOKUP(D$6,$BB$5:$BE$18,12,FALSE)),"")</f>
        <v>1</v>
      </c>
      <c r="E17" s="45">
        <f t="shared" si="51"/>
        <v>1</v>
      </c>
      <c r="F17" s="45" t="str">
        <f t="shared" si="51"/>
        <v>x</v>
      </c>
      <c r="G17" s="45" t="str">
        <f t="shared" si="51"/>
        <v/>
      </c>
      <c r="H17" s="45">
        <f t="shared" si="51"/>
        <v>1</v>
      </c>
      <c r="I17" s="45">
        <f t="shared" si="51"/>
        <v>1</v>
      </c>
      <c r="J17" s="12"/>
      <c r="K17" s="45" t="str">
        <f t="shared" ref="K17:P17" si="52">IFERROR(IF(HLOOKUP(K$6,$BB$5:$BE$18,12,FALSE)=0,"",HLOOKUP(K$6,$BB$5:$BE$18,12,FALSE)),"")</f>
        <v/>
      </c>
      <c r="L17" s="105">
        <f t="shared" si="52"/>
        <v>1</v>
      </c>
      <c r="M17" s="45" t="str">
        <f t="shared" si="52"/>
        <v>x</v>
      </c>
      <c r="N17" s="45">
        <f t="shared" si="52"/>
        <v>1</v>
      </c>
      <c r="O17" s="44">
        <f t="shared" si="52"/>
        <v>1</v>
      </c>
      <c r="P17" s="45">
        <f t="shared" si="52"/>
        <v>1</v>
      </c>
      <c r="Q17" s="12"/>
      <c r="R17" s="46">
        <f>IFERROR(IF(HLOOKUP(R$6,$BB$5:$BE$18,12,FALSE)=0,"",HLOOKUP(R$6,$BB$5:$BE$18,12,FALSE)),"")</f>
        <v>1</v>
      </c>
      <c r="S17" s="46" t="str">
        <f>IFERROR(IF(HLOOKUP(S$6,$BB$5:$BE$18,12,FALSE)=0,"",HLOOKUP(S$6,$BB$5:$BE$18,12,FALSE)),"")</f>
        <v/>
      </c>
      <c r="T17" s="45" t="str">
        <f>IFERROR(IF(HLOOKUP(T$6,$BB$5:$BE$18,12,FALSE)=0,"",HLOOKUP(T$6,$BB$5:$BE$18,12,FALSE)),"")</f>
        <v>x</v>
      </c>
      <c r="U17" s="45">
        <f>IFERROR(IF(HLOOKUP(U$6,$BB$5:$BE$18,12,FALSE)=0,"",HLOOKUP(U$6,$BB$5:$BE$18,12,FALSE)),"")</f>
        <v>1</v>
      </c>
      <c r="V17" s="45">
        <f t="shared" ref="V17" si="53">IFERROR(IF(HLOOKUP(V$6,$BB$5:$BE$18,12,FALSE)=0,"",HLOOKUP(V$6,$BB$5:$BE$18,12,FALSE)),"")</f>
        <v>1</v>
      </c>
      <c r="W17" s="45">
        <f>IFERROR(IF(HLOOKUP(W$6,$BB$5:$BE$18,12,FALSE)=0,"",HLOOKUP(W$6,$BB$5:$BE$18,12,FALSE)),"")</f>
        <v>1</v>
      </c>
      <c r="X17" s="12"/>
      <c r="Y17" s="45" t="str">
        <f t="shared" ref="Y17:AD17" si="54">IFERROR(IF(HLOOKUP(Y$6,$BB$5:$BE$18,12,FALSE)=0,"",HLOOKUP(Y$6,$BB$5:$BE$18,12,FALSE)),"")</f>
        <v>x</v>
      </c>
      <c r="Z17" s="45">
        <f t="shared" si="54"/>
        <v>1</v>
      </c>
      <c r="AA17" s="45" t="str">
        <f t="shared" si="54"/>
        <v>x</v>
      </c>
      <c r="AB17" s="45">
        <f t="shared" si="54"/>
        <v>1</v>
      </c>
      <c r="AC17" s="44">
        <f t="shared" si="54"/>
        <v>1</v>
      </c>
      <c r="AD17" s="45" t="str">
        <f t="shared" si="54"/>
        <v/>
      </c>
      <c r="AE17" s="12"/>
      <c r="AF17" s="45">
        <f t="shared" ref="AF17:AK17" si="55">IFERROR(IF(HLOOKUP(AF$6,$BB$5:$BE$18,12,FALSE)=0,"",HLOOKUP(AF$6,$BB$5:$BE$18,12,FALSE)),"")</f>
        <v>1</v>
      </c>
      <c r="AG17" s="45">
        <f t="shared" si="55"/>
        <v>1</v>
      </c>
      <c r="AH17" s="45" t="str">
        <f t="shared" si="55"/>
        <v>x</v>
      </c>
      <c r="AI17" s="45">
        <f t="shared" si="55"/>
        <v>1</v>
      </c>
      <c r="AJ17" s="44" t="str">
        <f t="shared" si="55"/>
        <v/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/>
      </c>
      <c r="E18" s="45" t="str">
        <f t="shared" si="56"/>
        <v/>
      </c>
      <c r="F18" s="45" t="str">
        <f t="shared" si="56"/>
        <v>x</v>
      </c>
      <c r="G18" s="45" t="str">
        <f t="shared" si="56"/>
        <v/>
      </c>
      <c r="H18" s="45">
        <f t="shared" si="56"/>
        <v>0.5</v>
      </c>
      <c r="I18" s="45" t="str">
        <f t="shared" si="56"/>
        <v/>
      </c>
      <c r="J18" s="12"/>
      <c r="K18" s="45" t="str">
        <f t="shared" ref="K18:P18" si="57">IFERROR(IF(HLOOKUP(K$6,$BB$5:$BE$18,13,FALSE)=0,"",HLOOKUP(K$6,$BB$5:$BE$18,13,FALSE)),"")</f>
        <v/>
      </c>
      <c r="L18" s="45" t="str">
        <f t="shared" si="57"/>
        <v/>
      </c>
      <c r="M18" s="45" t="str">
        <f t="shared" si="57"/>
        <v>x</v>
      </c>
      <c r="N18" s="45">
        <f t="shared" si="57"/>
        <v>0.5</v>
      </c>
      <c r="O18" s="44" t="str">
        <f t="shared" si="57"/>
        <v/>
      </c>
      <c r="P18" s="45" t="str">
        <f t="shared" si="57"/>
        <v/>
      </c>
      <c r="Q18" s="12"/>
      <c r="R18" s="45" t="str">
        <f>IFERROR(IF(HLOOKUP(R$6,$BB$5:$BE$18,13,FALSE)=0,"",HLOOKUP(R$6,$BB$5:$BE$18,13,FALSE)),"")</f>
        <v/>
      </c>
      <c r="S18" s="45" t="str">
        <f>IFERROR(IF(HLOOKUP(S$6,$BB$5:$BE$18,13,FALSE)=0,"",HLOOKUP(S$6,$BB$5:$BE$18,13,FALSE)),"")</f>
        <v/>
      </c>
      <c r="T18" s="45" t="str">
        <f>IFERROR(IF(HLOOKUP(T$6,$BB$5:$BE$18,13,FALSE)=0,"",HLOOKUP(T$6,$BB$5:$BE$18,13,FALSE)),"")</f>
        <v>x</v>
      </c>
      <c r="U18" s="45" t="str">
        <f>IFERROR(IF(HLOOKUP(U$6,$BB$5:$BE$18,13,FALSE)=0,"",HLOOKUP(U$6,$BB$5:$BE$18,13,FALSE)),"")</f>
        <v/>
      </c>
      <c r="V18" s="45" t="str">
        <f t="shared" ref="V18" si="58">IFERROR(IF(HLOOKUP(V$6,$BB$5:$BE$18,13,FALSE)=0,"",HLOOKUP(V$6,$BB$5:$BE$18,13,FALSE)),"")</f>
        <v/>
      </c>
      <c r="W18" s="45">
        <f>IFERROR(IF(HLOOKUP(W$6,$BB$5:$BE$18,13,FALSE)=0,"",HLOOKUP(W$6,$BB$5:$BE$18,13,FALSE)),"")</f>
        <v>0.5</v>
      </c>
      <c r="X18" s="12"/>
      <c r="Y18" s="45" t="str">
        <f t="shared" ref="Y18:AD18" si="59">IFERROR(IF(HLOOKUP(Y$6,$BB$5:$BE$18,13,FALSE)=0,"",HLOOKUP(Y$6,$BB$5:$BE$18,13,FALSE)),"")</f>
        <v>x</v>
      </c>
      <c r="Z18" s="45">
        <f t="shared" si="59"/>
        <v>0.5</v>
      </c>
      <c r="AA18" s="45" t="str">
        <f t="shared" si="59"/>
        <v>x</v>
      </c>
      <c r="AB18" s="45" t="str">
        <f t="shared" si="59"/>
        <v/>
      </c>
      <c r="AC18" s="44" t="str">
        <f t="shared" si="59"/>
        <v/>
      </c>
      <c r="AD18" s="45" t="str">
        <f t="shared" si="59"/>
        <v/>
      </c>
      <c r="AE18" s="12"/>
      <c r="AF18" s="45">
        <f t="shared" ref="AF18:AK18" si="60">IFERROR(IF(HLOOKUP(AF$6,$BB$5:$BE$18,13,FALSE)=0,"",HLOOKUP(AF$6,$BB$5:$BE$18,13,FALSE)),"")</f>
        <v>0.5</v>
      </c>
      <c r="AG18" s="45" t="str">
        <f t="shared" si="60"/>
        <v/>
      </c>
      <c r="AH18" s="45" t="str">
        <f t="shared" si="60"/>
        <v>x</v>
      </c>
      <c r="AI18" s="45" t="str">
        <f t="shared" si="60"/>
        <v/>
      </c>
      <c r="AJ18" s="44" t="str">
        <f t="shared" si="60"/>
        <v/>
      </c>
      <c r="AK18" s="45" t="str">
        <f t="shared" si="60"/>
        <v/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0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0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8</v>
      </c>
      <c r="S19" s="18">
        <f t="shared" si="61"/>
        <v>8</v>
      </c>
      <c r="T19" s="18">
        <f t="shared" si="61"/>
        <v>0</v>
      </c>
      <c r="U19" s="18">
        <f t="shared" si="61"/>
        <v>8</v>
      </c>
      <c r="V19" s="18">
        <f t="shared" si="61"/>
        <v>8</v>
      </c>
      <c r="W19" s="18">
        <f t="shared" si="61"/>
        <v>8</v>
      </c>
      <c r="X19" s="36"/>
      <c r="Y19" s="18">
        <f t="shared" si="61"/>
        <v>0</v>
      </c>
      <c r="Z19" s="18">
        <f t="shared" si="61"/>
        <v>8</v>
      </c>
      <c r="AA19" s="18">
        <f t="shared" si="61"/>
        <v>0</v>
      </c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36"/>
      <c r="AF19" s="18">
        <f t="shared" si="61"/>
        <v>8</v>
      </c>
      <c r="AG19" s="18">
        <f t="shared" si="61"/>
        <v>8</v>
      </c>
      <c r="AH19" s="18">
        <f t="shared" si="61"/>
        <v>0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5.5</v>
      </c>
      <c r="AN19" s="18">
        <f t="shared" si="61"/>
        <v>0</v>
      </c>
      <c r="AO19" s="18">
        <f t="shared" si="61"/>
        <v>0</v>
      </c>
      <c r="AP19" s="18">
        <f t="shared" si="61"/>
        <v>0</v>
      </c>
      <c r="AQ19" s="18">
        <f t="shared" si="61"/>
        <v>0</v>
      </c>
      <c r="AR19" s="18">
        <f t="shared" si="61"/>
        <v>0</v>
      </c>
      <c r="AS19" s="18">
        <f t="shared" si="61"/>
        <v>0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35</v>
      </c>
      <c r="E21" s="129"/>
      <c r="F21" s="129"/>
      <c r="G21" s="129"/>
      <c r="H21" s="129"/>
      <c r="I21" s="92"/>
      <c r="J21" s="19"/>
      <c r="K21" s="129" t="s">
        <v>36</v>
      </c>
      <c r="L21" s="129"/>
      <c r="M21" s="129"/>
      <c r="N21" s="129"/>
      <c r="O21" s="129"/>
      <c r="P21" s="92"/>
      <c r="Q21" s="19"/>
      <c r="R21" s="129" t="s">
        <v>41</v>
      </c>
      <c r="S21" s="129"/>
      <c r="T21" s="129"/>
      <c r="U21" s="129"/>
      <c r="V21" s="129"/>
      <c r="W21" s="92"/>
      <c r="X21" s="19"/>
      <c r="Y21" s="129" t="s">
        <v>19</v>
      </c>
      <c r="Z21" s="129"/>
      <c r="AA21" s="129"/>
      <c r="AB21" s="129"/>
      <c r="AC21" s="129"/>
      <c r="AD21" s="92"/>
      <c r="AE21" s="19"/>
      <c r="AF21" s="129" t="s">
        <v>38</v>
      </c>
      <c r="AG21" s="129"/>
      <c r="AH21" s="129"/>
      <c r="AI21" s="129"/>
      <c r="AJ21" s="129"/>
      <c r="AK21" s="92"/>
      <c r="AL21" s="19"/>
      <c r="AM21" s="129"/>
      <c r="AN21" s="129"/>
      <c r="AO21" s="129"/>
      <c r="AP21" s="129"/>
      <c r="AQ21" s="129"/>
      <c r="AR21" s="129"/>
      <c r="AS21" s="92"/>
      <c r="AT21" s="2"/>
    </row>
    <row r="22" spans="1:57" x14ac:dyDescent="0.25">
      <c r="D22" s="132" t="s">
        <v>22</v>
      </c>
      <c r="E22" s="132"/>
      <c r="F22" s="132"/>
      <c r="G22" s="94"/>
      <c r="H22" s="132" t="s">
        <v>23</v>
      </c>
      <c r="I22" s="132"/>
      <c r="K22" s="132" t="s">
        <v>22</v>
      </c>
      <c r="L22" s="132"/>
      <c r="M22" s="132"/>
      <c r="N22" s="94"/>
      <c r="O22" s="132" t="s">
        <v>23</v>
      </c>
      <c r="P22" s="132"/>
      <c r="R22" s="132" t="s">
        <v>22</v>
      </c>
      <c r="S22" s="132"/>
      <c r="T22" s="132"/>
      <c r="U22" s="94"/>
      <c r="V22" s="132" t="s">
        <v>23</v>
      </c>
      <c r="W22" s="132"/>
      <c r="Y22" s="132" t="s">
        <v>22</v>
      </c>
      <c r="Z22" s="132"/>
      <c r="AA22" s="132"/>
      <c r="AB22" s="94"/>
      <c r="AC22" s="132" t="s">
        <v>23</v>
      </c>
      <c r="AD22" s="132"/>
      <c r="AF22" s="132" t="s">
        <v>22</v>
      </c>
      <c r="AG22" s="132"/>
      <c r="AH22" s="132"/>
      <c r="AI22" s="94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95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95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95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95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95"/>
      <c r="AJ23" s="133" t="str">
        <f>IF(SUM(AF18:AK18)=0,"Let op!!","Top!!")</f>
        <v>Top!!</v>
      </c>
      <c r="AK23" s="133"/>
      <c r="AM23" s="133" t="str">
        <f>IF(SUM(AM7:AR7)=0,"Let op!!","Top!!")</f>
        <v>Top!!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AM1:AR2"/>
    <mergeCell ref="D1:H2"/>
    <mergeCell ref="K1:O2"/>
    <mergeCell ref="R1:V2"/>
    <mergeCell ref="Y1:AC2"/>
    <mergeCell ref="AF1:AJ2"/>
    <mergeCell ref="A3:B4"/>
    <mergeCell ref="D3:H3"/>
    <mergeCell ref="K3:O3"/>
    <mergeCell ref="R3:V3"/>
    <mergeCell ref="Y3:AC3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D23:F23"/>
    <mergeCell ref="H23:I23"/>
    <mergeCell ref="K23:M23"/>
    <mergeCell ref="O23:P23"/>
    <mergeCell ref="R23:T23"/>
    <mergeCell ref="AM23:AS23"/>
    <mergeCell ref="Y22:AA22"/>
    <mergeCell ref="AC22:AD22"/>
    <mergeCell ref="AF22:AH22"/>
    <mergeCell ref="AJ22:AK22"/>
    <mergeCell ref="AM22:AS22"/>
    <mergeCell ref="V23:W23"/>
    <mergeCell ref="Y23:AA23"/>
    <mergeCell ref="AC23:AD23"/>
    <mergeCell ref="AF23:AH23"/>
    <mergeCell ref="AJ23:AK23"/>
  </mergeCells>
  <conditionalFormatting sqref="AW14">
    <cfRule type="cellIs" dxfId="657" priority="47" operator="equal">
      <formula>"Goed bezig!!"</formula>
    </cfRule>
    <cfRule type="cellIs" dxfId="656" priority="49" operator="equal">
      <formula>"LET OP, NIETS INGEVULD!!"</formula>
    </cfRule>
  </conditionalFormatting>
  <conditionalFormatting sqref="D23:F23">
    <cfRule type="cellIs" dxfId="655" priority="44" operator="equal">
      <formula>"Top!!"</formula>
    </cfRule>
    <cfRule type="cellIs" dxfId="654" priority="48" operator="equal">
      <formula>"Let op!!"</formula>
    </cfRule>
  </conditionalFormatting>
  <conditionalFormatting sqref="AX14">
    <cfRule type="cellIs" dxfId="653" priority="45" operator="equal">
      <formula>"Goed bezig!!"</formula>
    </cfRule>
    <cfRule type="cellIs" dxfId="652" priority="46" operator="equal">
      <formula>"LET OP, NIETS INGEVULD!!"</formula>
    </cfRule>
  </conditionalFormatting>
  <conditionalFormatting sqref="H23">
    <cfRule type="cellIs" dxfId="651" priority="42" operator="equal">
      <formula>"Top!!"</formula>
    </cfRule>
    <cfRule type="cellIs" dxfId="650" priority="43" operator="equal">
      <formula>"Let op!!"</formula>
    </cfRule>
  </conditionalFormatting>
  <conditionalFormatting sqref="K23:M23">
    <cfRule type="cellIs" dxfId="649" priority="40" operator="equal">
      <formula>"Top!!"</formula>
    </cfRule>
    <cfRule type="cellIs" dxfId="648" priority="41" operator="equal">
      <formula>"Let op!!"</formula>
    </cfRule>
  </conditionalFormatting>
  <conditionalFormatting sqref="O23">
    <cfRule type="cellIs" dxfId="647" priority="38" operator="equal">
      <formula>"Top!!"</formula>
    </cfRule>
    <cfRule type="cellIs" dxfId="646" priority="39" operator="equal">
      <formula>"Let op!!"</formula>
    </cfRule>
  </conditionalFormatting>
  <conditionalFormatting sqref="R23:T23">
    <cfRule type="cellIs" dxfId="645" priority="36" operator="equal">
      <formula>"Top!!"</formula>
    </cfRule>
    <cfRule type="cellIs" dxfId="644" priority="37" operator="equal">
      <formula>"Let op!!"</formula>
    </cfRule>
  </conditionalFormatting>
  <conditionalFormatting sqref="V23">
    <cfRule type="cellIs" dxfId="643" priority="34" operator="equal">
      <formula>"Top!!"</formula>
    </cfRule>
    <cfRule type="cellIs" dxfId="642" priority="35" operator="equal">
      <formula>"Let op!!"</formula>
    </cfRule>
  </conditionalFormatting>
  <conditionalFormatting sqref="Y23:AA23">
    <cfRule type="cellIs" dxfId="641" priority="32" operator="equal">
      <formula>"Top!!"</formula>
    </cfRule>
    <cfRule type="cellIs" dxfId="640" priority="33" operator="equal">
      <formula>"Let op!!"</formula>
    </cfRule>
  </conditionalFormatting>
  <conditionalFormatting sqref="AC23">
    <cfRule type="cellIs" dxfId="639" priority="30" operator="equal">
      <formula>"Top!!"</formula>
    </cfRule>
    <cfRule type="cellIs" dxfId="638" priority="31" operator="equal">
      <formula>"Let op!!"</formula>
    </cfRule>
  </conditionalFormatting>
  <conditionalFormatting sqref="AF23:AH23">
    <cfRule type="cellIs" dxfId="637" priority="28" operator="equal">
      <formula>"Top!!"</formula>
    </cfRule>
    <cfRule type="cellIs" dxfId="636" priority="29" operator="equal">
      <formula>"Let op!!"</formula>
    </cfRule>
  </conditionalFormatting>
  <conditionalFormatting sqref="AJ23">
    <cfRule type="cellIs" dxfId="635" priority="26" operator="equal">
      <formula>"Top!!"</formula>
    </cfRule>
    <cfRule type="cellIs" dxfId="634" priority="27" operator="equal">
      <formula>"Let op!!"</formula>
    </cfRule>
  </conditionalFormatting>
  <conditionalFormatting sqref="AM23">
    <cfRule type="cellIs" dxfId="633" priority="24" operator="equal">
      <formula>"Top!!"</formula>
    </cfRule>
    <cfRule type="cellIs" dxfId="632" priority="25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631" priority="23" operator="equal">
      <formula>"x"</formula>
    </cfRule>
  </conditionalFormatting>
  <conditionalFormatting sqref="I7:I18">
    <cfRule type="cellIs" dxfId="630" priority="22" operator="equal">
      <formula>"x"</formula>
    </cfRule>
  </conditionalFormatting>
  <conditionalFormatting sqref="P7:P12 P14:P18">
    <cfRule type="cellIs" dxfId="629" priority="21" operator="equal">
      <formula>"x"</formula>
    </cfRule>
  </conditionalFormatting>
  <conditionalFormatting sqref="W7:W12 W14:W18">
    <cfRule type="cellIs" dxfId="628" priority="20" operator="equal">
      <formula>"x"</formula>
    </cfRule>
  </conditionalFormatting>
  <conditionalFormatting sqref="AD7:AD12 AD14:AD18">
    <cfRule type="cellIs" dxfId="627" priority="19" operator="equal">
      <formula>"x"</formula>
    </cfRule>
  </conditionalFormatting>
  <conditionalFormatting sqref="AK7:AK18">
    <cfRule type="cellIs" dxfId="626" priority="18" operator="equal">
      <formula>"x"</formula>
    </cfRule>
  </conditionalFormatting>
  <conditionalFormatting sqref="AS7:AS18">
    <cfRule type="cellIs" dxfId="625" priority="17" operator="equal">
      <formula>"x"</formula>
    </cfRule>
  </conditionalFormatting>
  <conditionalFormatting sqref="O13">
    <cfRule type="cellIs" dxfId="624" priority="16" operator="equal">
      <formula>"x"</formula>
    </cfRule>
  </conditionalFormatting>
  <conditionalFormatting sqref="P13">
    <cfRule type="cellIs" dxfId="623" priority="15" operator="equal">
      <formula>"x"</formula>
    </cfRule>
  </conditionalFormatting>
  <conditionalFormatting sqref="R13:T13">
    <cfRule type="cellIs" dxfId="622" priority="14" operator="equal">
      <formula>"x"</formula>
    </cfRule>
  </conditionalFormatting>
  <conditionalFormatting sqref="Y13:AA13">
    <cfRule type="cellIs" dxfId="621" priority="13" operator="equal">
      <formula>"x"</formula>
    </cfRule>
  </conditionalFormatting>
  <conditionalFormatting sqref="AF13:AH13 AJ13">
    <cfRule type="cellIs" dxfId="620" priority="12" operator="equal">
      <formula>"x"</formula>
    </cfRule>
  </conditionalFormatting>
  <conditionalFormatting sqref="G7:G18">
    <cfRule type="cellIs" dxfId="619" priority="11" operator="equal">
      <formula>"x"</formula>
    </cfRule>
  </conditionalFormatting>
  <conditionalFormatting sqref="N14:N18 N7:N12">
    <cfRule type="cellIs" dxfId="618" priority="10" operator="equal">
      <formula>"x"</formula>
    </cfRule>
  </conditionalFormatting>
  <conditionalFormatting sqref="N13">
    <cfRule type="cellIs" dxfId="617" priority="9" operator="equal">
      <formula>"x"</formula>
    </cfRule>
  </conditionalFormatting>
  <conditionalFormatting sqref="U7:U12 U14:U18">
    <cfRule type="cellIs" dxfId="616" priority="8" operator="equal">
      <formula>"x"</formula>
    </cfRule>
  </conditionalFormatting>
  <conditionalFormatting sqref="U13">
    <cfRule type="cellIs" dxfId="615" priority="7" operator="equal">
      <formula>"x"</formula>
    </cfRule>
  </conditionalFormatting>
  <conditionalFormatting sqref="AB14:AB18 AB7:AB12">
    <cfRule type="cellIs" dxfId="614" priority="6" operator="equal">
      <formula>"x"</formula>
    </cfRule>
  </conditionalFormatting>
  <conditionalFormatting sqref="AB13">
    <cfRule type="cellIs" dxfId="613" priority="5" operator="equal">
      <formula>"x"</formula>
    </cfRule>
  </conditionalFormatting>
  <conditionalFormatting sqref="AI7:AI18">
    <cfRule type="cellIs" dxfId="612" priority="4" operator="equal">
      <formula>"x"</formula>
    </cfRule>
  </conditionalFormatting>
  <conditionalFormatting sqref="AP7:AP18">
    <cfRule type="cellIs" dxfId="611" priority="3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AI15" sqref="AI15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/>
      <c r="E1" s="125"/>
      <c r="F1" s="125"/>
      <c r="G1" s="125"/>
      <c r="H1" s="125"/>
      <c r="I1" s="90"/>
      <c r="J1" s="2"/>
      <c r="K1" s="125"/>
      <c r="L1" s="125"/>
      <c r="M1" s="125"/>
      <c r="N1" s="125"/>
      <c r="O1" s="125"/>
      <c r="P1" s="90"/>
      <c r="Q1" s="2"/>
      <c r="R1" s="125" t="s">
        <v>42</v>
      </c>
      <c r="S1" s="125"/>
      <c r="T1" s="125"/>
      <c r="U1" s="125"/>
      <c r="V1" s="125"/>
      <c r="W1" s="90"/>
      <c r="X1" s="2"/>
      <c r="Y1" s="125"/>
      <c r="Z1" s="125"/>
      <c r="AA1" s="125"/>
      <c r="AB1" s="125"/>
      <c r="AC1" s="125"/>
      <c r="AD1" s="90"/>
      <c r="AE1" s="2"/>
      <c r="AF1" s="126"/>
      <c r="AG1" s="125"/>
      <c r="AH1" s="125"/>
      <c r="AI1" s="125"/>
      <c r="AJ1" s="125"/>
      <c r="AK1" s="90"/>
      <c r="AL1" s="2"/>
      <c r="AM1" s="125"/>
      <c r="AN1" s="125"/>
      <c r="AO1" s="125"/>
      <c r="AP1" s="125"/>
      <c r="AQ1" s="125"/>
      <c r="AR1" s="125"/>
      <c r="AS1" s="90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90"/>
      <c r="J2" s="7"/>
      <c r="K2" s="125"/>
      <c r="L2" s="125"/>
      <c r="M2" s="125"/>
      <c r="N2" s="125"/>
      <c r="O2" s="125"/>
      <c r="P2" s="90"/>
      <c r="Q2" s="7"/>
      <c r="R2" s="125"/>
      <c r="S2" s="125"/>
      <c r="T2" s="125"/>
      <c r="U2" s="125"/>
      <c r="V2" s="125"/>
      <c r="W2" s="90"/>
      <c r="X2" s="7"/>
      <c r="Y2" s="125"/>
      <c r="Z2" s="125"/>
      <c r="AA2" s="125"/>
      <c r="AB2" s="125"/>
      <c r="AC2" s="125"/>
      <c r="AD2" s="90"/>
      <c r="AE2" s="7"/>
      <c r="AF2" s="125"/>
      <c r="AG2" s="125"/>
      <c r="AH2" s="125"/>
      <c r="AI2" s="125"/>
      <c r="AJ2" s="125"/>
      <c r="AK2" s="90"/>
      <c r="AL2" s="7"/>
      <c r="AM2" s="125"/>
      <c r="AN2" s="125"/>
      <c r="AO2" s="125"/>
      <c r="AP2" s="125"/>
      <c r="AQ2" s="125"/>
      <c r="AR2" s="125"/>
      <c r="AS2" s="90"/>
      <c r="AT2" s="2"/>
    </row>
    <row r="3" spans="1:57" ht="15.75" x14ac:dyDescent="0.25">
      <c r="A3" s="127">
        <v>42</v>
      </c>
      <c r="B3" s="127"/>
      <c r="C3" s="2"/>
      <c r="D3" s="128" t="s">
        <v>17</v>
      </c>
      <c r="E3" s="128"/>
      <c r="F3" s="128"/>
      <c r="G3" s="128"/>
      <c r="H3" s="128"/>
      <c r="I3" s="91"/>
      <c r="J3" s="2"/>
      <c r="K3" s="128" t="s">
        <v>16</v>
      </c>
      <c r="L3" s="128"/>
      <c r="M3" s="128"/>
      <c r="N3" s="128"/>
      <c r="O3" s="128"/>
      <c r="P3" s="91"/>
      <c r="Q3" s="2"/>
      <c r="R3" s="128" t="s">
        <v>15</v>
      </c>
      <c r="S3" s="128"/>
      <c r="T3" s="128"/>
      <c r="U3" s="128"/>
      <c r="V3" s="128"/>
      <c r="W3" s="91"/>
      <c r="X3" s="2"/>
      <c r="Y3" s="128" t="s">
        <v>14</v>
      </c>
      <c r="Z3" s="128"/>
      <c r="AA3" s="128"/>
      <c r="AB3" s="128"/>
      <c r="AC3" s="128"/>
      <c r="AD3" s="91"/>
      <c r="AE3" s="2"/>
      <c r="AF3" s="128" t="s">
        <v>13</v>
      </c>
      <c r="AG3" s="128"/>
      <c r="AH3" s="128"/>
      <c r="AI3" s="128"/>
      <c r="AJ3" s="128"/>
      <c r="AK3" s="91"/>
      <c r="AL3" s="2"/>
      <c r="AM3" s="128" t="s">
        <v>12</v>
      </c>
      <c r="AN3" s="128"/>
      <c r="AO3" s="128"/>
      <c r="AP3" s="128"/>
      <c r="AQ3" s="128"/>
      <c r="AR3" s="128"/>
      <c r="AS3" s="91"/>
      <c r="AT3" s="2"/>
    </row>
    <row r="4" spans="1:57" x14ac:dyDescent="0.25">
      <c r="A4" s="127"/>
      <c r="B4" s="127"/>
      <c r="C4" s="1"/>
      <c r="D4" s="130">
        <f>IFERROR(VLOOKUP(A3,Weeknummers!D:E,2,FALSE),"")</f>
        <v>43388</v>
      </c>
      <c r="E4" s="130"/>
      <c r="F4" s="130"/>
      <c r="G4" s="130"/>
      <c r="H4" s="130"/>
      <c r="I4" s="93"/>
      <c r="J4" s="2"/>
      <c r="K4" s="130">
        <f>IFERROR(SUM(+D4+1),"")</f>
        <v>43389</v>
      </c>
      <c r="L4" s="130"/>
      <c r="M4" s="130"/>
      <c r="N4" s="130"/>
      <c r="O4" s="130"/>
      <c r="P4" s="93"/>
      <c r="Q4" s="2"/>
      <c r="R4" s="130">
        <f>IFERROR(SUM(+K4+1),"")</f>
        <v>43390</v>
      </c>
      <c r="S4" s="130"/>
      <c r="T4" s="130"/>
      <c r="U4" s="130"/>
      <c r="V4" s="130"/>
      <c r="W4" s="93"/>
      <c r="X4" s="2"/>
      <c r="Y4" s="130">
        <f>IFERROR(SUM(+R4+1),"")</f>
        <v>43391</v>
      </c>
      <c r="Z4" s="130"/>
      <c r="AA4" s="130"/>
      <c r="AB4" s="130"/>
      <c r="AC4" s="130"/>
      <c r="AD4" s="93"/>
      <c r="AE4" s="2"/>
      <c r="AF4" s="130">
        <f>IFERROR(SUM(+Y4+1),"")</f>
        <v>43392</v>
      </c>
      <c r="AG4" s="130"/>
      <c r="AH4" s="130"/>
      <c r="AI4" s="130"/>
      <c r="AJ4" s="130"/>
      <c r="AK4" s="93"/>
      <c r="AL4" s="2"/>
      <c r="AM4" s="131">
        <f>IFERROR(SUM(+AF4+1),"")</f>
        <v>43393</v>
      </c>
      <c r="AN4" s="131"/>
      <c r="AO4" s="131"/>
      <c r="AP4" s="131"/>
      <c r="AQ4" s="131"/>
      <c r="AR4" s="131"/>
      <c r="AS4" s="93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31</v>
      </c>
      <c r="E6" s="31" t="s">
        <v>29</v>
      </c>
      <c r="F6" s="31" t="s">
        <v>30</v>
      </c>
      <c r="G6" s="31" t="s">
        <v>32</v>
      </c>
      <c r="H6" s="31" t="s">
        <v>31</v>
      </c>
      <c r="I6" s="31" t="s">
        <v>30</v>
      </c>
      <c r="J6" s="24"/>
      <c r="K6" s="31" t="s">
        <v>31</v>
      </c>
      <c r="L6" s="31" t="s">
        <v>32</v>
      </c>
      <c r="M6" s="31" t="s">
        <v>30</v>
      </c>
      <c r="N6" s="31" t="s">
        <v>31</v>
      </c>
      <c r="O6" s="43" t="s">
        <v>29</v>
      </c>
      <c r="P6" s="31" t="s">
        <v>30</v>
      </c>
      <c r="Q6" s="24"/>
      <c r="R6" s="31" t="s">
        <v>29</v>
      </c>
      <c r="S6" s="31" t="s">
        <v>31</v>
      </c>
      <c r="T6" s="31" t="s">
        <v>31</v>
      </c>
      <c r="U6" s="31" t="s">
        <v>32</v>
      </c>
      <c r="V6" s="31" t="s">
        <v>30</v>
      </c>
      <c r="W6" s="31" t="s">
        <v>30</v>
      </c>
      <c r="X6" s="24"/>
      <c r="Y6" s="31" t="s">
        <v>32</v>
      </c>
      <c r="Z6" s="31" t="s">
        <v>29</v>
      </c>
      <c r="AA6" s="31" t="s">
        <v>31</v>
      </c>
      <c r="AB6" s="31" t="s">
        <v>31</v>
      </c>
      <c r="AC6" s="43" t="s">
        <v>31</v>
      </c>
      <c r="AD6" s="31" t="s">
        <v>30</v>
      </c>
      <c r="AE6" s="24"/>
      <c r="AF6" s="31" t="s">
        <v>31</v>
      </c>
      <c r="AG6" s="31" t="s">
        <v>31</v>
      </c>
      <c r="AH6" s="31" t="s">
        <v>31</v>
      </c>
      <c r="AI6" s="31" t="s">
        <v>29</v>
      </c>
      <c r="AJ6" s="43" t="s">
        <v>32</v>
      </c>
      <c r="AK6" s="31" t="s">
        <v>30</v>
      </c>
      <c r="AL6" s="24"/>
      <c r="AM6" s="32"/>
      <c r="AN6" s="33"/>
      <c r="AO6" s="33"/>
      <c r="AP6" s="33"/>
      <c r="AQ6" s="33" t="s">
        <v>29</v>
      </c>
      <c r="AR6" s="33"/>
      <c r="AS6" s="33" t="s">
        <v>30</v>
      </c>
      <c r="AT6" s="24"/>
      <c r="AW6" s="35"/>
      <c r="AX6" s="35"/>
      <c r="AZ6" s="94" t="s">
        <v>10</v>
      </c>
      <c r="BA6" s="94">
        <v>7</v>
      </c>
      <c r="BB6" s="94">
        <v>0.5</v>
      </c>
      <c r="BC6" s="94"/>
      <c r="BD6" s="94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/>
      </c>
      <c r="E7" s="45">
        <f t="shared" si="0"/>
        <v>0.5</v>
      </c>
      <c r="F7" s="45" t="str">
        <f t="shared" si="0"/>
        <v>x</v>
      </c>
      <c r="G7" s="45" t="str">
        <f t="shared" si="0"/>
        <v/>
      </c>
      <c r="H7" s="45" t="str">
        <f t="shared" si="0"/>
        <v/>
      </c>
      <c r="I7" s="45" t="str">
        <f t="shared" si="0"/>
        <v>x</v>
      </c>
      <c r="J7" s="12"/>
      <c r="K7" s="45" t="str">
        <f t="shared" ref="K7:P7" si="1">IFERROR(IF(HLOOKUP(K$6,$BB$5:$BE$18,2,FALSE)=0,"",HLOOKUP(K$6,$BB$5:$BE$18,2,FALSE)),"")</f>
        <v/>
      </c>
      <c r="L7" s="45" t="str">
        <f t="shared" si="1"/>
        <v/>
      </c>
      <c r="M7" s="45" t="str">
        <f t="shared" si="1"/>
        <v>x</v>
      </c>
      <c r="N7" s="45" t="str">
        <f t="shared" si="1"/>
        <v/>
      </c>
      <c r="O7" s="44">
        <f t="shared" si="1"/>
        <v>0.5</v>
      </c>
      <c r="P7" s="45" t="str">
        <f t="shared" si="1"/>
        <v>x</v>
      </c>
      <c r="Q7" s="12"/>
      <c r="R7" s="45">
        <f t="shared" ref="R7:W7" si="2">IFERROR(IF(HLOOKUP(R$6,$BB$5:$BE$18,2,FALSE)=0,"",HLOOKUP(R$6,$BB$5:$BE$18,2,FALSE)),"")</f>
        <v>0.5</v>
      </c>
      <c r="S7" s="45" t="str">
        <f t="shared" si="2"/>
        <v/>
      </c>
      <c r="T7" s="45" t="str">
        <f t="shared" si="2"/>
        <v/>
      </c>
      <c r="U7" s="45" t="str">
        <f t="shared" si="2"/>
        <v/>
      </c>
      <c r="V7" s="45" t="str">
        <f t="shared" si="2"/>
        <v>x</v>
      </c>
      <c r="W7" s="45" t="str">
        <f t="shared" si="2"/>
        <v>x</v>
      </c>
      <c r="X7" s="12"/>
      <c r="Y7" s="45" t="str">
        <f t="shared" ref="Y7:AD7" si="3">IFERROR(IF(HLOOKUP(Y$6,$BB$5:$BE$18,2,FALSE)=0,"",HLOOKUP(Y$6,$BB$5:$BE$18,2,FALSE)),"")</f>
        <v/>
      </c>
      <c r="Z7" s="45">
        <f t="shared" si="3"/>
        <v>0.5</v>
      </c>
      <c r="AA7" s="45" t="str">
        <f t="shared" si="3"/>
        <v/>
      </c>
      <c r="AB7" s="45" t="str">
        <f t="shared" si="3"/>
        <v/>
      </c>
      <c r="AC7" s="44" t="str">
        <f t="shared" si="3"/>
        <v/>
      </c>
      <c r="AD7" s="45" t="str">
        <f t="shared" si="3"/>
        <v>x</v>
      </c>
      <c r="AE7" s="12"/>
      <c r="AF7" s="45" t="str">
        <f t="shared" ref="AF7:AK7" si="4">IFERROR(IF(HLOOKUP(AF$6,$BB$5:$BE$18,2,FALSE)=0,"",HLOOKUP(AF$6,$BB$5:$BE$18,2,FALSE)),"")</f>
        <v/>
      </c>
      <c r="AG7" s="45" t="str">
        <f t="shared" si="4"/>
        <v/>
      </c>
      <c r="AH7" s="45" t="str">
        <f t="shared" si="4"/>
        <v/>
      </c>
      <c r="AI7" s="45">
        <f t="shared" si="4"/>
        <v>0.5</v>
      </c>
      <c r="AJ7" s="44" t="str">
        <f t="shared" si="4"/>
        <v/>
      </c>
      <c r="AK7" s="45" t="str">
        <f t="shared" si="4"/>
        <v>x</v>
      </c>
      <c r="AL7" s="12"/>
      <c r="AM7" s="45" t="str">
        <f t="shared" ref="AM7:AS7" si="5">IFERROR(IF(HLOOKUP(AM$6,$BB$5:$BE$18,2,FALSE)=0,"",HLOOKUP(AM$6,$BB$5:$BE$18,2,FALSE)),"")</f>
        <v/>
      </c>
      <c r="AN7" s="45" t="str">
        <f t="shared" si="5"/>
        <v/>
      </c>
      <c r="AO7" s="45" t="str">
        <f t="shared" si="5"/>
        <v/>
      </c>
      <c r="AP7" s="45" t="str">
        <f t="shared" si="5"/>
        <v/>
      </c>
      <c r="AQ7" s="45">
        <f t="shared" si="5"/>
        <v>0.5</v>
      </c>
      <c r="AR7" s="45" t="str">
        <f t="shared" si="5"/>
        <v/>
      </c>
      <c r="AS7" s="45" t="str">
        <f t="shared" si="5"/>
        <v>x</v>
      </c>
      <c r="AT7" s="2"/>
      <c r="AU7" s="13" t="s">
        <v>9</v>
      </c>
      <c r="AV7" s="14">
        <f>+D19+K19+R19+Y19+AF19+AM19</f>
        <v>40</v>
      </c>
      <c r="AW7" s="38">
        <f>IFERROR(IF(SUMIF($D$5:$AR$5,"Megen",$D$7:$AR$7)=0,"",SUMIF($D$5:$AR$5,"Megen",$D$7:$AR$7))*2,"")</f>
        <v>1</v>
      </c>
      <c r="AX7" s="38">
        <f>IFERROR(IF(SUMIF($D$5:$AR$5,"Megen",$D$18:$AR$18)=0,"",SUMIF($D$5:$AR$5,"Megen",$D$18:$AR$18)*2),"")</f>
        <v>1</v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/>
      </c>
      <c r="E8" s="45">
        <f t="shared" si="6"/>
        <v>1</v>
      </c>
      <c r="F8" s="45" t="str">
        <f t="shared" si="6"/>
        <v>x</v>
      </c>
      <c r="G8" s="45" t="str">
        <f t="shared" si="6"/>
        <v/>
      </c>
      <c r="H8" s="45" t="str">
        <f t="shared" si="6"/>
        <v/>
      </c>
      <c r="I8" s="45" t="str">
        <f t="shared" si="6"/>
        <v>x</v>
      </c>
      <c r="J8" s="12"/>
      <c r="K8" s="45" t="str">
        <f t="shared" ref="K8:P8" si="7">IFERROR(IF(HLOOKUP(K$6,$BB$5:$BE$18,3,FALSE)=0,"",HLOOKUP(K$6,$BB$5:$BE$18,3,FALSE)),"")</f>
        <v/>
      </c>
      <c r="L8" s="45" t="str">
        <f t="shared" si="7"/>
        <v/>
      </c>
      <c r="M8" s="45" t="str">
        <f t="shared" si="7"/>
        <v>x</v>
      </c>
      <c r="N8" s="45" t="str">
        <f t="shared" si="7"/>
        <v/>
      </c>
      <c r="O8" s="44">
        <f t="shared" si="7"/>
        <v>1</v>
      </c>
      <c r="P8" s="45" t="str">
        <f t="shared" si="7"/>
        <v>x</v>
      </c>
      <c r="Q8" s="12"/>
      <c r="R8" s="45">
        <f t="shared" ref="R8:W8" si="8">IFERROR(IF(HLOOKUP(R$6,$BB$5:$BE$18,3,FALSE)=0,"",HLOOKUP(R$6,$BB$5:$BE$18,3,FALSE)),"")</f>
        <v>1</v>
      </c>
      <c r="S8" s="45" t="str">
        <f t="shared" si="8"/>
        <v/>
      </c>
      <c r="T8" s="45" t="str">
        <f t="shared" si="8"/>
        <v/>
      </c>
      <c r="U8" s="45" t="str">
        <f t="shared" si="8"/>
        <v/>
      </c>
      <c r="V8" s="45" t="str">
        <f t="shared" si="8"/>
        <v>x</v>
      </c>
      <c r="W8" s="45" t="str">
        <f t="shared" si="8"/>
        <v>x</v>
      </c>
      <c r="X8" s="12"/>
      <c r="Y8" s="45" t="str">
        <f t="shared" ref="Y8:AD8" si="9">IFERROR(IF(HLOOKUP(Y$6,$BB$5:$BE$18,3,FALSE)=0,"",HLOOKUP(Y$6,$BB$5:$BE$18,3,FALSE)),"")</f>
        <v/>
      </c>
      <c r="Z8" s="45">
        <f t="shared" si="9"/>
        <v>1</v>
      </c>
      <c r="AA8" s="45" t="str">
        <f t="shared" si="9"/>
        <v/>
      </c>
      <c r="AB8" s="45" t="str">
        <f t="shared" si="9"/>
        <v/>
      </c>
      <c r="AC8" s="44" t="str">
        <f t="shared" si="9"/>
        <v/>
      </c>
      <c r="AD8" s="45" t="str">
        <f t="shared" si="9"/>
        <v>x</v>
      </c>
      <c r="AE8" s="12"/>
      <c r="AF8" s="45" t="str">
        <f t="shared" ref="AF8:AK8" si="10">IFERROR(IF(HLOOKUP(AF$6,$BB$5:$BE$18,3,FALSE)=0,"",HLOOKUP(AF$6,$BB$5:$BE$18,3,FALSE)),"")</f>
        <v/>
      </c>
      <c r="AG8" s="45" t="str">
        <f t="shared" si="10"/>
        <v/>
      </c>
      <c r="AH8" s="45" t="str">
        <f t="shared" si="10"/>
        <v/>
      </c>
      <c r="AI8" s="45">
        <f t="shared" si="10"/>
        <v>1</v>
      </c>
      <c r="AJ8" s="44" t="str">
        <f t="shared" si="10"/>
        <v/>
      </c>
      <c r="AK8" s="45" t="str">
        <f t="shared" si="10"/>
        <v>x</v>
      </c>
      <c r="AL8" s="12"/>
      <c r="AM8" s="45" t="str">
        <f t="shared" ref="AM8:AS8" si="11">IFERROR(IF(HLOOKUP(AM$6,$BB$5:$BE$18,3,FALSE)=0,"",HLOOKUP(AM$6,$BB$5:$BE$18,3,FALSE)),"")</f>
        <v/>
      </c>
      <c r="AN8" s="45" t="str">
        <f t="shared" si="11"/>
        <v/>
      </c>
      <c r="AO8" s="45" t="str">
        <f t="shared" si="11"/>
        <v/>
      </c>
      <c r="AP8" s="45" t="str">
        <f t="shared" si="11"/>
        <v/>
      </c>
      <c r="AQ8" s="45">
        <f t="shared" si="11"/>
        <v>1</v>
      </c>
      <c r="AR8" s="45" t="str">
        <f t="shared" si="11"/>
        <v/>
      </c>
      <c r="AS8" s="45" t="str">
        <f t="shared" si="11"/>
        <v>x</v>
      </c>
      <c r="AT8" s="2"/>
      <c r="AU8" s="15" t="s">
        <v>8</v>
      </c>
      <c r="AV8" s="16">
        <f>+E19+L19+S19+Z19+AG19+AN19</f>
        <v>40</v>
      </c>
      <c r="AW8" s="38">
        <f>IFERROR(IF(SUMIF($D$5:$AR$5,"Miguitte",$D$7:$AR$7)=0,"",SUMIF($D$5:$AR$5,"Miguitte",$D$7:$AR$7))*2,"")</f>
        <v>2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1</v>
      </c>
      <c r="E9" s="45">
        <f t="shared" si="12"/>
        <v>1</v>
      </c>
      <c r="F9" s="45" t="str">
        <f t="shared" si="12"/>
        <v>x</v>
      </c>
      <c r="G9" s="45">
        <f t="shared" si="12"/>
        <v>0.5</v>
      </c>
      <c r="H9" s="45">
        <f t="shared" si="12"/>
        <v>1</v>
      </c>
      <c r="I9" s="45" t="str">
        <f t="shared" si="12"/>
        <v>x</v>
      </c>
      <c r="J9" s="12"/>
      <c r="K9" s="45">
        <f t="shared" ref="K9:P9" si="13">IFERROR(IF(HLOOKUP(K$6,$BB$5:$BE$18,4,FALSE)=0,"",HLOOKUP(K$6,$BB$5:$BE$18,4,FALSE)),"")</f>
        <v>1</v>
      </c>
      <c r="L9" s="45">
        <f t="shared" si="13"/>
        <v>0.5</v>
      </c>
      <c r="M9" s="45" t="str">
        <f t="shared" si="13"/>
        <v>x</v>
      </c>
      <c r="N9" s="45">
        <f t="shared" si="13"/>
        <v>1</v>
      </c>
      <c r="O9" s="44">
        <f t="shared" si="13"/>
        <v>1</v>
      </c>
      <c r="P9" s="45" t="str">
        <f t="shared" si="13"/>
        <v>x</v>
      </c>
      <c r="Q9" s="12"/>
      <c r="R9" s="45">
        <f t="shared" ref="R9:W9" si="14">IFERROR(IF(HLOOKUP(R$6,$BB$5:$BE$18,4,FALSE)=0,"",HLOOKUP(R$6,$BB$5:$BE$18,4,FALSE)),"")</f>
        <v>1</v>
      </c>
      <c r="S9" s="45">
        <f t="shared" si="14"/>
        <v>1</v>
      </c>
      <c r="T9" s="45">
        <f t="shared" si="14"/>
        <v>1</v>
      </c>
      <c r="U9" s="45">
        <f t="shared" si="14"/>
        <v>0.5</v>
      </c>
      <c r="V9" s="45" t="str">
        <f t="shared" si="14"/>
        <v>x</v>
      </c>
      <c r="W9" s="45" t="str">
        <f t="shared" si="14"/>
        <v>x</v>
      </c>
      <c r="X9" s="12"/>
      <c r="Y9" s="45">
        <f t="shared" ref="Y9:AD9" si="15">IFERROR(IF(HLOOKUP(Y$6,$BB$5:$BE$18,4,FALSE)=0,"",HLOOKUP(Y$6,$BB$5:$BE$18,4,FALSE)),"")</f>
        <v>0.5</v>
      </c>
      <c r="Z9" s="45">
        <f t="shared" si="15"/>
        <v>1</v>
      </c>
      <c r="AA9" s="45">
        <f t="shared" si="15"/>
        <v>1</v>
      </c>
      <c r="AB9" s="45">
        <f t="shared" si="15"/>
        <v>1</v>
      </c>
      <c r="AC9" s="44">
        <f t="shared" si="15"/>
        <v>1</v>
      </c>
      <c r="AD9" s="45" t="str">
        <f t="shared" si="15"/>
        <v>x</v>
      </c>
      <c r="AE9" s="12"/>
      <c r="AF9" s="45">
        <f t="shared" ref="AF9:AK9" si="16">IFERROR(IF(HLOOKUP(AF$6,$BB$5:$BE$18,4,FALSE)=0,"",HLOOKUP(AF$6,$BB$5:$BE$18,4,FALSE)),"")</f>
        <v>1</v>
      </c>
      <c r="AG9" s="45">
        <f t="shared" si="16"/>
        <v>1</v>
      </c>
      <c r="AH9" s="45">
        <f t="shared" si="16"/>
        <v>1</v>
      </c>
      <c r="AI9" s="45">
        <f t="shared" si="16"/>
        <v>1</v>
      </c>
      <c r="AJ9" s="44">
        <f t="shared" si="16"/>
        <v>0.5</v>
      </c>
      <c r="AK9" s="45" t="str">
        <f t="shared" si="16"/>
        <v>x</v>
      </c>
      <c r="AL9" s="12"/>
      <c r="AM9" s="45" t="str">
        <f t="shared" ref="AM9:AS9" si="17">IFERROR(IF(HLOOKUP(AM$6,$BB$5:$BE$18,4,FALSE)=0,"",HLOOKUP(AM$6,$BB$5:$BE$18,4,FALSE)),"")</f>
        <v/>
      </c>
      <c r="AN9" s="45" t="str">
        <f t="shared" si="17"/>
        <v/>
      </c>
      <c r="AO9" s="45" t="str">
        <f t="shared" si="17"/>
        <v/>
      </c>
      <c r="AP9" s="45" t="str">
        <f t="shared" si="17"/>
        <v/>
      </c>
      <c r="AQ9" s="45">
        <f t="shared" si="17"/>
        <v>1</v>
      </c>
      <c r="AR9" s="45" t="str">
        <f t="shared" si="17"/>
        <v/>
      </c>
      <c r="AS9" s="45" t="str">
        <f t="shared" si="17"/>
        <v>x</v>
      </c>
      <c r="AT9" s="2"/>
      <c r="AU9" s="15" t="s">
        <v>7</v>
      </c>
      <c r="AV9" s="16">
        <f>+F19+M19+T19+AA19+AH19+AO19</f>
        <v>24</v>
      </c>
      <c r="AW9" s="38" t="str">
        <f>IFERROR(IF(SUMIF($D$5:$AR$5,"Tim",$D$7:$AR$7)=0,"",SUMIF($D$5:$AR$5,"Tim",$D$7:$AR$7))*2,"")</f>
        <v/>
      </c>
      <c r="AX9" s="38" t="str">
        <f>IFERROR(IF(SUMIF($D$5:$AR$5,"Tim",$D$18:$AR$18)=0,"",SUMIF($D$5:$AR$5,"Tim",$D$18:$AR$18)*2),"")</f>
        <v/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 t="str">
        <f t="shared" si="18"/>
        <v>x</v>
      </c>
      <c r="G10" s="45">
        <f t="shared" si="18"/>
        <v>1</v>
      </c>
      <c r="H10" s="45">
        <f t="shared" si="18"/>
        <v>1</v>
      </c>
      <c r="I10" s="45" t="str">
        <f t="shared" si="18"/>
        <v>x</v>
      </c>
      <c r="J10" s="12"/>
      <c r="K10" s="45">
        <f t="shared" ref="K10:P10" si="19">IFERROR(IF(HLOOKUP(K$6,$BB$5:$BE$18,5,FALSE)=0,"",HLOOKUP(K$6,$BB$5:$BE$18,5,FALSE)),"")</f>
        <v>1</v>
      </c>
      <c r="L10" s="45">
        <f t="shared" si="19"/>
        <v>1</v>
      </c>
      <c r="M10" s="45" t="str">
        <f t="shared" si="19"/>
        <v>x</v>
      </c>
      <c r="N10" s="45">
        <f t="shared" si="19"/>
        <v>1</v>
      </c>
      <c r="O10" s="44">
        <f t="shared" si="19"/>
        <v>1</v>
      </c>
      <c r="P10" s="45" t="str">
        <f t="shared" si="19"/>
        <v>x</v>
      </c>
      <c r="Q10" s="12"/>
      <c r="R10" s="45">
        <f t="shared" ref="R10:W10" si="20">IFERROR(IF(HLOOKUP(R$6,$BB$5:$BE$18,5,FALSE)=0,"",HLOOKUP(R$6,$BB$5:$BE$18,5,FALSE)),"")</f>
        <v>1</v>
      </c>
      <c r="S10" s="45">
        <f t="shared" si="20"/>
        <v>1</v>
      </c>
      <c r="T10" s="45">
        <f t="shared" si="20"/>
        <v>1</v>
      </c>
      <c r="U10" s="45">
        <f t="shared" si="20"/>
        <v>1</v>
      </c>
      <c r="V10" s="45" t="str">
        <f t="shared" si="20"/>
        <v>x</v>
      </c>
      <c r="W10" s="45" t="str">
        <f t="shared" si="20"/>
        <v>x</v>
      </c>
      <c r="X10" s="12"/>
      <c r="Y10" s="45">
        <f t="shared" ref="Y10:AD10" si="21">IFERROR(IF(HLOOKUP(Y$6,$BB$5:$BE$18,5,FALSE)=0,"",HLOOKUP(Y$6,$BB$5:$BE$18,5,FALSE)),"")</f>
        <v>1</v>
      </c>
      <c r="Z10" s="45">
        <f t="shared" si="21"/>
        <v>1</v>
      </c>
      <c r="AA10" s="45">
        <f t="shared" si="21"/>
        <v>1</v>
      </c>
      <c r="AB10" s="45">
        <f t="shared" si="21"/>
        <v>1</v>
      </c>
      <c r="AC10" s="44">
        <f t="shared" si="21"/>
        <v>1</v>
      </c>
      <c r="AD10" s="45" t="str">
        <f t="shared" si="21"/>
        <v>x</v>
      </c>
      <c r="AE10" s="12"/>
      <c r="AF10" s="45">
        <f t="shared" ref="AF10:AK10" si="22">IFERROR(IF(HLOOKUP(AF$6,$BB$5:$BE$18,5,FALSE)=0,"",HLOOKUP(AF$6,$BB$5:$BE$18,5,FALSE)),"")</f>
        <v>1</v>
      </c>
      <c r="AG10" s="45">
        <f t="shared" si="22"/>
        <v>1</v>
      </c>
      <c r="AH10" s="45">
        <f t="shared" si="22"/>
        <v>1</v>
      </c>
      <c r="AI10" s="45">
        <f t="shared" si="22"/>
        <v>1</v>
      </c>
      <c r="AJ10" s="44">
        <f t="shared" si="22"/>
        <v>1</v>
      </c>
      <c r="AK10" s="45" t="str">
        <f t="shared" si="22"/>
        <v>x</v>
      </c>
      <c r="AL10" s="12"/>
      <c r="AM10" s="45" t="str">
        <f t="shared" ref="AM10:AS10" si="23">IFERROR(IF(HLOOKUP(AM$6,$BB$5:$BE$18,5,FALSE)=0,"",HLOOKUP(AM$6,$BB$5:$BE$18,5,FALSE)),"")</f>
        <v/>
      </c>
      <c r="AN10" s="45" t="str">
        <f t="shared" si="23"/>
        <v/>
      </c>
      <c r="AO10" s="45" t="str">
        <f t="shared" si="23"/>
        <v/>
      </c>
      <c r="AP10" s="45" t="str">
        <f t="shared" si="23"/>
        <v/>
      </c>
      <c r="AQ10" s="45">
        <f t="shared" si="23"/>
        <v>1</v>
      </c>
      <c r="AR10" s="45" t="str">
        <f t="shared" si="23"/>
        <v/>
      </c>
      <c r="AS10" s="45" t="str">
        <f t="shared" si="23"/>
        <v>x</v>
      </c>
      <c r="AT10" s="2"/>
      <c r="AU10" s="15" t="s">
        <v>37</v>
      </c>
      <c r="AV10" s="16">
        <f>+H19+O19+V19+AC19+AJ19+AQ19</f>
        <v>37.5</v>
      </c>
      <c r="AW10" s="38">
        <f>IFERROR(IF(SUMIF($D$5:$AR$5,"David",$D$7:$AR$7)=0,"",SUMIF($D$5:$AR$5,"David",$D$7:$AR$7))*2,"")</f>
        <v>2</v>
      </c>
      <c r="AX10" s="38">
        <f>IFERROR(IF(SUMIF($D$5:$AR$5,"David",$D$18:$AR$18)=0,"",SUMIF($D$5:$AR$5,"David",$D$18:$AR$18)*2),"")</f>
        <v>1</v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 t="str">
        <f t="shared" si="24"/>
        <v>x</v>
      </c>
      <c r="G11" s="45">
        <f t="shared" si="24"/>
        <v>1</v>
      </c>
      <c r="H11" s="45">
        <f t="shared" si="24"/>
        <v>1</v>
      </c>
      <c r="I11" s="45" t="str">
        <f t="shared" si="24"/>
        <v>x</v>
      </c>
      <c r="J11" s="12"/>
      <c r="K11" s="45">
        <f t="shared" ref="K11:P11" si="25">IFERROR(IF(HLOOKUP(K$6,$BB$5:$BE$18,6,FALSE)=0,"",HLOOKUP(K$6,$BB$5:$BE$18,6,FALSE)),"")</f>
        <v>1</v>
      </c>
      <c r="L11" s="45">
        <f t="shared" si="25"/>
        <v>1</v>
      </c>
      <c r="M11" s="45" t="str">
        <f t="shared" si="25"/>
        <v>x</v>
      </c>
      <c r="N11" s="45">
        <f t="shared" si="25"/>
        <v>1</v>
      </c>
      <c r="O11" s="44">
        <f t="shared" si="25"/>
        <v>1</v>
      </c>
      <c r="P11" s="45" t="str">
        <f t="shared" si="25"/>
        <v>x</v>
      </c>
      <c r="Q11" s="12"/>
      <c r="R11" s="45">
        <f t="shared" ref="R11:W11" si="26">IFERROR(IF(HLOOKUP(R$6,$BB$5:$BE$18,6,FALSE)=0,"",HLOOKUP(R$6,$BB$5:$BE$18,6,FALSE)),"")</f>
        <v>1</v>
      </c>
      <c r="S11" s="45">
        <f t="shared" si="26"/>
        <v>1</v>
      </c>
      <c r="T11" s="45">
        <f t="shared" si="26"/>
        <v>1</v>
      </c>
      <c r="U11" s="45">
        <f t="shared" si="26"/>
        <v>1</v>
      </c>
      <c r="V11" s="45" t="str">
        <f t="shared" si="26"/>
        <v>x</v>
      </c>
      <c r="W11" s="45" t="str">
        <f t="shared" si="26"/>
        <v>x</v>
      </c>
      <c r="X11" s="12"/>
      <c r="Y11" s="45">
        <f t="shared" ref="Y11:AD11" si="27">IFERROR(IF(HLOOKUP(Y$6,$BB$5:$BE$18,6,FALSE)=0,"",HLOOKUP(Y$6,$BB$5:$BE$18,6,FALSE)),"")</f>
        <v>1</v>
      </c>
      <c r="Z11" s="45">
        <f t="shared" si="27"/>
        <v>1</v>
      </c>
      <c r="AA11" s="45">
        <f t="shared" si="27"/>
        <v>1</v>
      </c>
      <c r="AB11" s="45">
        <f t="shared" si="27"/>
        <v>1</v>
      </c>
      <c r="AC11" s="44">
        <f t="shared" si="27"/>
        <v>1</v>
      </c>
      <c r="AD11" s="45" t="str">
        <f t="shared" si="27"/>
        <v>x</v>
      </c>
      <c r="AE11" s="12"/>
      <c r="AF11" s="45">
        <f t="shared" ref="AF11:AK11" si="28">IFERROR(IF(HLOOKUP(AF$6,$BB$5:$BE$18,6,FALSE)=0,"",HLOOKUP(AF$6,$BB$5:$BE$18,6,FALSE)),"")</f>
        <v>1</v>
      </c>
      <c r="AG11" s="45">
        <f t="shared" si="28"/>
        <v>1</v>
      </c>
      <c r="AH11" s="45">
        <f t="shared" si="28"/>
        <v>1</v>
      </c>
      <c r="AI11" s="45">
        <f t="shared" si="28"/>
        <v>1</v>
      </c>
      <c r="AJ11" s="44">
        <f t="shared" si="28"/>
        <v>1</v>
      </c>
      <c r="AK11" s="45" t="str">
        <f t="shared" si="28"/>
        <v>x</v>
      </c>
      <c r="AL11" s="12"/>
      <c r="AM11" s="45" t="str">
        <f t="shared" ref="AM11:AS11" si="29">IFERROR(IF(HLOOKUP(AM$6,$BB$5:$BE$18,6,FALSE)=0,"",HLOOKUP(AM$6,$BB$5:$BE$18,6,FALSE)),"")</f>
        <v/>
      </c>
      <c r="AN11" s="45" t="str">
        <f t="shared" si="29"/>
        <v/>
      </c>
      <c r="AO11" s="45" t="str">
        <f t="shared" si="29"/>
        <v/>
      </c>
      <c r="AP11" s="45" t="str">
        <f t="shared" si="29"/>
        <v/>
      </c>
      <c r="AQ11" s="45">
        <f t="shared" si="29"/>
        <v>1</v>
      </c>
      <c r="AR11" s="45" t="str">
        <f t="shared" si="29"/>
        <v/>
      </c>
      <c r="AS11" s="45" t="str">
        <f t="shared" si="29"/>
        <v>x</v>
      </c>
      <c r="AT11" s="2"/>
      <c r="AU11" s="15" t="s">
        <v>46</v>
      </c>
      <c r="AV11" s="16">
        <f>+G19+N19+U19+AB19+AP19+AI19</f>
        <v>40</v>
      </c>
      <c r="AW11" s="38">
        <f>IFERROR(IF(SUMIF($D$5:$AR$5,"Emre",$D$7:$AR$7)=0,"",SUMIF($D$5:$AR$5,"Emre",$D$7:$AR$7))*2,"")</f>
        <v>1</v>
      </c>
      <c r="AX11" s="38">
        <f>IFERROR(IF(SUMIF($D$5:$AR$5,"Emre",$D$18:$AR$18)=0,"",SUMIF($D$5:$AR$5,"Emre",$D$18:$AR$18)*2),"")</f>
        <v>2</v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 t="str">
        <f t="shared" si="30"/>
        <v>x</v>
      </c>
      <c r="G12" s="45">
        <f t="shared" si="30"/>
        <v>1</v>
      </c>
      <c r="H12" s="45">
        <f t="shared" si="30"/>
        <v>1</v>
      </c>
      <c r="I12" s="45" t="str">
        <f t="shared" si="30"/>
        <v>x</v>
      </c>
      <c r="J12" s="12"/>
      <c r="K12" s="45">
        <f t="shared" ref="K12:P12" si="31">IFERROR(IF(HLOOKUP(K$6,$BB$5:$BE$18,7,FALSE)=0,"",HLOOKUP(K$6,$BB$5:$BE$18,7,FALSE)),"")</f>
        <v>1</v>
      </c>
      <c r="L12" s="45">
        <f t="shared" si="31"/>
        <v>1</v>
      </c>
      <c r="M12" s="45" t="str">
        <f t="shared" si="31"/>
        <v>x</v>
      </c>
      <c r="N12" s="45">
        <f t="shared" si="31"/>
        <v>1</v>
      </c>
      <c r="O12" s="44">
        <f t="shared" si="31"/>
        <v>1</v>
      </c>
      <c r="P12" s="45" t="str">
        <f t="shared" si="31"/>
        <v>x</v>
      </c>
      <c r="Q12" s="12"/>
      <c r="R12" s="45">
        <f t="shared" ref="R12:W12" si="32">IFERROR(IF(HLOOKUP(R$6,$BB$5:$BE$18,7,FALSE)=0,"",HLOOKUP(R$6,$BB$5:$BE$18,7,FALSE)),"")</f>
        <v>1</v>
      </c>
      <c r="S12" s="45">
        <f t="shared" si="32"/>
        <v>1</v>
      </c>
      <c r="T12" s="45">
        <f t="shared" si="32"/>
        <v>1</v>
      </c>
      <c r="U12" s="45">
        <f t="shared" si="32"/>
        <v>1</v>
      </c>
      <c r="V12" s="45" t="str">
        <f t="shared" si="32"/>
        <v>x</v>
      </c>
      <c r="W12" s="45" t="str">
        <f t="shared" si="32"/>
        <v>x</v>
      </c>
      <c r="X12" s="12"/>
      <c r="Y12" s="45">
        <f t="shared" ref="Y12:AD12" si="33">IFERROR(IF(HLOOKUP(Y$6,$BB$5:$BE$18,7,FALSE)=0,"",HLOOKUP(Y$6,$BB$5:$BE$18,7,FALSE)),"")</f>
        <v>1</v>
      </c>
      <c r="Z12" s="98">
        <f t="shared" si="33"/>
        <v>1</v>
      </c>
      <c r="AA12" s="45">
        <f t="shared" si="33"/>
        <v>1</v>
      </c>
      <c r="AB12" s="45">
        <f t="shared" si="33"/>
        <v>1</v>
      </c>
      <c r="AC12" s="44">
        <f t="shared" si="33"/>
        <v>1</v>
      </c>
      <c r="AD12" s="45" t="str">
        <f t="shared" si="33"/>
        <v>x</v>
      </c>
      <c r="AE12" s="12"/>
      <c r="AF12" s="45">
        <f t="shared" ref="AF12:AK12" si="34">IFERROR(IF(HLOOKUP(AF$6,$BB$5:$BE$18,7,FALSE)=0,"",HLOOKUP(AF$6,$BB$5:$BE$18,7,FALSE)),"")</f>
        <v>1</v>
      </c>
      <c r="AG12" s="45">
        <f t="shared" si="34"/>
        <v>1</v>
      </c>
      <c r="AH12" s="45">
        <f t="shared" si="34"/>
        <v>1</v>
      </c>
      <c r="AI12" s="45">
        <f t="shared" si="34"/>
        <v>1</v>
      </c>
      <c r="AJ12" s="44">
        <f t="shared" si="34"/>
        <v>1</v>
      </c>
      <c r="AK12" s="45" t="str">
        <f t="shared" si="34"/>
        <v>x</v>
      </c>
      <c r="AL12" s="12"/>
      <c r="AM12" s="45" t="str">
        <f t="shared" ref="AM12:AS12" si="35">IFERROR(IF(HLOOKUP(AM$6,$BB$5:$BE$18,7,FALSE)=0,"",HLOOKUP(AM$6,$BB$5:$BE$18,7,FALSE)),"")</f>
        <v/>
      </c>
      <c r="AN12" s="45" t="str">
        <f t="shared" si="35"/>
        <v/>
      </c>
      <c r="AO12" s="45" t="str">
        <f t="shared" si="35"/>
        <v/>
      </c>
      <c r="AP12" s="45" t="str">
        <f t="shared" si="35"/>
        <v/>
      </c>
      <c r="AQ12" s="45">
        <f t="shared" si="35"/>
        <v>1</v>
      </c>
      <c r="AR12" s="45" t="str">
        <f t="shared" si="35"/>
        <v/>
      </c>
      <c r="AS12" s="45" t="str">
        <f t="shared" si="35"/>
        <v>x</v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98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0</v>
      </c>
      <c r="AW13" s="38" t="str">
        <f>IFERROR(IF(SUMIF($D$5:$AR$5,"Stefan",$D$7:$AR$7)=0,"",SUMIF($D$5:$AR$5,"Stefan",$D$7:$AR$7))*2,"")</f>
        <v/>
      </c>
      <c r="AX13" s="38" t="str">
        <f>IFERROR(IF(SUMIF($D$5:$AR$5,"Stefan",$D$18:$AR$18)=0,"",SUMIF($D$5:$AR$5,"Stefan",$D$18:$AR$18)*2),"")</f>
        <v/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 t="str">
        <f t="shared" si="36"/>
        <v>x</v>
      </c>
      <c r="G14" s="45">
        <f t="shared" si="36"/>
        <v>1</v>
      </c>
      <c r="H14" s="45">
        <f t="shared" si="36"/>
        <v>1</v>
      </c>
      <c r="I14" s="45" t="str">
        <f t="shared" si="36"/>
        <v>x</v>
      </c>
      <c r="J14" s="12"/>
      <c r="K14" s="45">
        <f t="shared" ref="K14:P14" si="37">IFERROR(IF(HLOOKUP(K$6,$BB$5:$BE$18,9,FALSE)=0,"",HLOOKUP(K$6,$BB$5:$BE$18,9,FALSE)),"")</f>
        <v>1</v>
      </c>
      <c r="L14" s="45">
        <f t="shared" si="37"/>
        <v>1</v>
      </c>
      <c r="M14" s="45" t="str">
        <f t="shared" si="37"/>
        <v>x</v>
      </c>
      <c r="N14" s="45">
        <f t="shared" si="37"/>
        <v>1</v>
      </c>
      <c r="O14" s="44">
        <f t="shared" si="37"/>
        <v>1</v>
      </c>
      <c r="P14" s="45" t="str">
        <f t="shared" si="37"/>
        <v>x</v>
      </c>
      <c r="Q14" s="12"/>
      <c r="R14" s="45">
        <f t="shared" ref="R14:W14" si="38">IFERROR(IF(HLOOKUP(R$6,$BB$5:$BE$18,9,FALSE)=0,"",HLOOKUP(R$6,$BB$5:$BE$18,9,FALSE)),"")</f>
        <v>1</v>
      </c>
      <c r="S14" s="45">
        <f t="shared" si="38"/>
        <v>1</v>
      </c>
      <c r="T14" s="45">
        <f t="shared" si="38"/>
        <v>1</v>
      </c>
      <c r="U14" s="45">
        <f t="shared" si="38"/>
        <v>1</v>
      </c>
      <c r="V14" s="45" t="str">
        <f t="shared" si="38"/>
        <v>x</v>
      </c>
      <c r="W14" s="45" t="str">
        <f t="shared" si="38"/>
        <v>x</v>
      </c>
      <c r="X14" s="12"/>
      <c r="Y14" s="45">
        <f t="shared" ref="Y14:AD14" si="39">IFERROR(IF(HLOOKUP(Y$6,$BB$5:$BE$18,9,FALSE)=0,"",HLOOKUP(Y$6,$BB$5:$BE$18,9,FALSE)),"")</f>
        <v>1</v>
      </c>
      <c r="Z14" s="98">
        <f t="shared" si="39"/>
        <v>1</v>
      </c>
      <c r="AA14" s="45">
        <f t="shared" si="39"/>
        <v>1</v>
      </c>
      <c r="AB14" s="45">
        <f t="shared" si="39"/>
        <v>1</v>
      </c>
      <c r="AC14" s="44">
        <f t="shared" si="39"/>
        <v>1</v>
      </c>
      <c r="AD14" s="45" t="str">
        <f t="shared" si="39"/>
        <v>x</v>
      </c>
      <c r="AE14" s="12"/>
      <c r="AF14" s="45">
        <f t="shared" ref="AF14:AK14" si="40">IFERROR(IF(HLOOKUP(AF$6,$BB$5:$BE$18,9,FALSE)=0,"",HLOOKUP(AF$6,$BB$5:$BE$18,9,FALSE)),"")</f>
        <v>1</v>
      </c>
      <c r="AG14" s="45">
        <f t="shared" si="40"/>
        <v>1</v>
      </c>
      <c r="AH14" s="45">
        <f t="shared" si="40"/>
        <v>1</v>
      </c>
      <c r="AI14" s="45">
        <f t="shared" si="40"/>
        <v>1</v>
      </c>
      <c r="AJ14" s="44">
        <f t="shared" si="40"/>
        <v>1</v>
      </c>
      <c r="AK14" s="45" t="str">
        <f t="shared" si="40"/>
        <v>x</v>
      </c>
      <c r="AL14" s="12"/>
      <c r="AM14" s="26"/>
      <c r="AN14" s="26"/>
      <c r="AO14" s="26"/>
      <c r="AP14" s="26"/>
      <c r="AQ14" s="26"/>
      <c r="AR14" s="26"/>
      <c r="AS14" s="26"/>
      <c r="AT14" s="2"/>
      <c r="AW14" s="95" t="str">
        <f>IF(SUM(AW7:AW13)=0,"LET OP, NIETS INGEVULD!!","Goed bezig!!")</f>
        <v>Goed bezig!!</v>
      </c>
      <c r="AX14" s="95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 t="str">
        <f t="shared" si="41"/>
        <v>x</v>
      </c>
      <c r="G15" s="45">
        <f t="shared" si="41"/>
        <v>1</v>
      </c>
      <c r="H15" s="45">
        <f t="shared" si="41"/>
        <v>1</v>
      </c>
      <c r="I15" s="45" t="str">
        <f t="shared" si="41"/>
        <v>x</v>
      </c>
      <c r="J15" s="12"/>
      <c r="K15" s="45">
        <f t="shared" ref="K15:P15" si="42">IFERROR(IF(HLOOKUP(K$6,$BB$5:$BE$18,10,FALSE)=0,"",HLOOKUP(K$6,$BB$5:$BE$18,10,FALSE)),"")</f>
        <v>1</v>
      </c>
      <c r="L15" s="45">
        <f t="shared" si="42"/>
        <v>1</v>
      </c>
      <c r="M15" s="45" t="str">
        <f t="shared" si="42"/>
        <v>x</v>
      </c>
      <c r="N15" s="45">
        <f t="shared" si="42"/>
        <v>1</v>
      </c>
      <c r="O15" s="44">
        <f t="shared" si="42"/>
        <v>1</v>
      </c>
      <c r="P15" s="45" t="str">
        <f t="shared" si="42"/>
        <v>x</v>
      </c>
      <c r="Q15" s="12"/>
      <c r="R15" s="45">
        <f t="shared" ref="R15:W15" si="43">IFERROR(IF(HLOOKUP(R$6,$BB$5:$BE$18,10,FALSE)=0,"",HLOOKUP(R$6,$BB$5:$BE$18,10,FALSE)),"")</f>
        <v>1</v>
      </c>
      <c r="S15" s="45">
        <f t="shared" si="43"/>
        <v>1</v>
      </c>
      <c r="T15" s="45">
        <f t="shared" si="43"/>
        <v>1</v>
      </c>
      <c r="U15" s="45">
        <f t="shared" si="43"/>
        <v>1</v>
      </c>
      <c r="V15" s="45" t="str">
        <f t="shared" si="43"/>
        <v>x</v>
      </c>
      <c r="W15" s="45" t="str">
        <f t="shared" si="43"/>
        <v>x</v>
      </c>
      <c r="X15" s="12"/>
      <c r="Y15" s="45">
        <f t="shared" ref="Y15:AD15" si="44">IFERROR(IF(HLOOKUP(Y$6,$BB$5:$BE$18,10,FALSE)=0,"",HLOOKUP(Y$6,$BB$5:$BE$18,10,FALSE)),"")</f>
        <v>1</v>
      </c>
      <c r="Z15" s="98">
        <f t="shared" si="44"/>
        <v>1</v>
      </c>
      <c r="AA15" s="45">
        <f t="shared" si="44"/>
        <v>1</v>
      </c>
      <c r="AB15" s="45">
        <f t="shared" si="44"/>
        <v>1</v>
      </c>
      <c r="AC15" s="44">
        <f t="shared" si="44"/>
        <v>1</v>
      </c>
      <c r="AD15" s="45" t="str">
        <f t="shared" si="44"/>
        <v>x</v>
      </c>
      <c r="AE15" s="12"/>
      <c r="AF15" s="45">
        <f t="shared" ref="AF15:AK15" si="45">IFERROR(IF(HLOOKUP(AF$6,$BB$5:$BE$18,10,FALSE)=0,"",HLOOKUP(AF$6,$BB$5:$BE$18,10,FALSE)),"")</f>
        <v>1</v>
      </c>
      <c r="AG15" s="45">
        <f t="shared" si="45"/>
        <v>1</v>
      </c>
      <c r="AH15" s="45">
        <f t="shared" si="45"/>
        <v>1</v>
      </c>
      <c r="AI15" s="45">
        <f t="shared" si="45"/>
        <v>1</v>
      </c>
      <c r="AJ15" s="44">
        <f t="shared" si="45"/>
        <v>1</v>
      </c>
      <c r="AK15" s="45" t="str">
        <f t="shared" si="45"/>
        <v>x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1</v>
      </c>
      <c r="E16" s="45">
        <f t="shared" si="46"/>
        <v>0.5</v>
      </c>
      <c r="F16" s="45" t="str">
        <f t="shared" si="46"/>
        <v>x</v>
      </c>
      <c r="G16" s="45">
        <f t="shared" si="46"/>
        <v>1</v>
      </c>
      <c r="H16" s="45">
        <f t="shared" si="46"/>
        <v>1</v>
      </c>
      <c r="I16" s="45" t="str">
        <f t="shared" si="46"/>
        <v>x</v>
      </c>
      <c r="J16" s="12"/>
      <c r="K16" s="45">
        <f t="shared" ref="K16:P16" si="47">IFERROR(IF(HLOOKUP(K$6,$BB$5:$BE$18,11,FALSE)=0,"",HLOOKUP(K$6,$BB$5:$BE$18,11,FALSE)),"")</f>
        <v>1</v>
      </c>
      <c r="L16" s="45">
        <f t="shared" si="47"/>
        <v>1</v>
      </c>
      <c r="M16" s="45" t="str">
        <f t="shared" si="47"/>
        <v>x</v>
      </c>
      <c r="N16" s="45">
        <f t="shared" si="47"/>
        <v>1</v>
      </c>
      <c r="O16" s="44">
        <f t="shared" si="47"/>
        <v>0.5</v>
      </c>
      <c r="P16" s="45" t="str">
        <f t="shared" si="47"/>
        <v>x</v>
      </c>
      <c r="Q16" s="12"/>
      <c r="R16" s="45">
        <f t="shared" ref="R16:W16" si="48">IFERROR(IF(HLOOKUP(R$6,$BB$5:$BE$18,11,FALSE)=0,"",HLOOKUP(R$6,$BB$5:$BE$18,11,FALSE)),"")</f>
        <v>0.5</v>
      </c>
      <c r="S16" s="45">
        <f t="shared" si="48"/>
        <v>1</v>
      </c>
      <c r="T16" s="45">
        <f t="shared" si="48"/>
        <v>1</v>
      </c>
      <c r="U16" s="45">
        <f t="shared" si="48"/>
        <v>1</v>
      </c>
      <c r="V16" s="45" t="str">
        <f t="shared" si="48"/>
        <v>x</v>
      </c>
      <c r="W16" s="45" t="str">
        <f t="shared" si="48"/>
        <v>x</v>
      </c>
      <c r="X16" s="12"/>
      <c r="Y16" s="45">
        <f t="shared" ref="Y16:AD16" si="49">IFERROR(IF(HLOOKUP(Y$6,$BB$5:$BE$18,11,FALSE)=0,"",HLOOKUP(Y$6,$BB$5:$BE$18,11,FALSE)),"")</f>
        <v>1</v>
      </c>
      <c r="Z16" s="98">
        <f t="shared" si="49"/>
        <v>0.5</v>
      </c>
      <c r="AA16" s="45">
        <f t="shared" si="49"/>
        <v>1</v>
      </c>
      <c r="AB16" s="45">
        <f t="shared" si="49"/>
        <v>1</v>
      </c>
      <c r="AC16" s="44">
        <f t="shared" si="49"/>
        <v>1</v>
      </c>
      <c r="AD16" s="45" t="str">
        <f t="shared" si="49"/>
        <v>x</v>
      </c>
      <c r="AE16" s="12"/>
      <c r="AF16" s="45">
        <f t="shared" ref="AF16:AK16" si="50">IFERROR(IF(HLOOKUP(AF$6,$BB$5:$BE$18,11,FALSE)=0,"",HLOOKUP(AF$6,$BB$5:$BE$18,11,FALSE)),"")</f>
        <v>1</v>
      </c>
      <c r="AG16" s="45">
        <f t="shared" si="50"/>
        <v>1</v>
      </c>
      <c r="AH16" s="45">
        <f t="shared" si="50"/>
        <v>1</v>
      </c>
      <c r="AI16" s="45">
        <f t="shared" si="50"/>
        <v>0.5</v>
      </c>
      <c r="AJ16" s="44">
        <f t="shared" si="50"/>
        <v>1</v>
      </c>
      <c r="AK16" s="45" t="str">
        <f t="shared" si="50"/>
        <v>x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IFERROR(IF(HLOOKUP(D$6,$BB$5:$BE$18,12,FALSE)=0,"",HLOOKUP(D$6,$BB$5:$BE$18,12,FALSE)),"")</f>
        <v>1</v>
      </c>
      <c r="E17" s="45" t="str">
        <f t="shared" si="51"/>
        <v/>
      </c>
      <c r="F17" s="45" t="str">
        <f t="shared" si="51"/>
        <v>x</v>
      </c>
      <c r="G17" s="45">
        <f t="shared" si="51"/>
        <v>1</v>
      </c>
      <c r="H17" s="45">
        <f t="shared" si="51"/>
        <v>1</v>
      </c>
      <c r="I17" s="45" t="str">
        <f t="shared" si="51"/>
        <v>x</v>
      </c>
      <c r="J17" s="12"/>
      <c r="K17" s="45">
        <f t="shared" ref="K17:P17" si="52">IFERROR(IF(HLOOKUP(K$6,$BB$5:$BE$18,12,FALSE)=0,"",HLOOKUP(K$6,$BB$5:$BE$18,12,FALSE)),"")</f>
        <v>1</v>
      </c>
      <c r="L17" s="45">
        <f t="shared" si="52"/>
        <v>1</v>
      </c>
      <c r="M17" s="45" t="str">
        <f t="shared" si="52"/>
        <v>x</v>
      </c>
      <c r="N17" s="45">
        <f t="shared" si="52"/>
        <v>1</v>
      </c>
      <c r="O17" s="44" t="str">
        <f t="shared" si="52"/>
        <v/>
      </c>
      <c r="P17" s="45" t="str">
        <f t="shared" si="52"/>
        <v>x</v>
      </c>
      <c r="Q17" s="12"/>
      <c r="R17" s="45" t="str">
        <f t="shared" ref="R17:W17" si="53">IFERROR(IF(HLOOKUP(R$6,$BB$5:$BE$18,12,FALSE)=0,"",HLOOKUP(R$6,$BB$5:$BE$18,12,FALSE)),"")</f>
        <v/>
      </c>
      <c r="S17" s="45">
        <f t="shared" si="53"/>
        <v>1</v>
      </c>
      <c r="T17" s="45">
        <f t="shared" si="53"/>
        <v>1</v>
      </c>
      <c r="U17" s="45">
        <f t="shared" si="53"/>
        <v>1</v>
      </c>
      <c r="V17" s="45" t="str">
        <f t="shared" si="53"/>
        <v>x</v>
      </c>
      <c r="W17" s="45" t="str">
        <f t="shared" si="53"/>
        <v>x</v>
      </c>
      <c r="X17" s="12"/>
      <c r="Y17" s="45">
        <f t="shared" ref="Y17:AD17" si="54">IFERROR(IF(HLOOKUP(Y$6,$BB$5:$BE$18,12,FALSE)=0,"",HLOOKUP(Y$6,$BB$5:$BE$18,12,FALSE)),"")</f>
        <v>1</v>
      </c>
      <c r="Z17" s="45" t="str">
        <f t="shared" si="54"/>
        <v/>
      </c>
      <c r="AA17" s="45">
        <f t="shared" si="54"/>
        <v>1</v>
      </c>
      <c r="AB17" s="45">
        <f t="shared" si="54"/>
        <v>1</v>
      </c>
      <c r="AC17" s="44">
        <f t="shared" si="54"/>
        <v>1</v>
      </c>
      <c r="AD17" s="45" t="str">
        <f t="shared" si="54"/>
        <v>x</v>
      </c>
      <c r="AE17" s="12"/>
      <c r="AF17" s="45">
        <f t="shared" ref="AF17:AK17" si="55">IFERROR(IF(HLOOKUP(AF$6,$BB$5:$BE$18,12,FALSE)=0,"",HLOOKUP(AF$6,$BB$5:$BE$18,12,FALSE)),"")</f>
        <v>1</v>
      </c>
      <c r="AG17" s="45">
        <f t="shared" si="55"/>
        <v>1</v>
      </c>
      <c r="AH17" s="45">
        <f t="shared" si="55"/>
        <v>1</v>
      </c>
      <c r="AI17" s="45" t="str">
        <f t="shared" si="55"/>
        <v/>
      </c>
      <c r="AJ17" s="44">
        <f t="shared" si="55"/>
        <v>1</v>
      </c>
      <c r="AK17" s="45" t="str">
        <f t="shared" si="55"/>
        <v>x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/>
      </c>
      <c r="E18" s="45" t="str">
        <f t="shared" si="56"/>
        <v/>
      </c>
      <c r="F18" s="45" t="str">
        <f t="shared" si="56"/>
        <v>x</v>
      </c>
      <c r="G18" s="45">
        <f t="shared" si="56"/>
        <v>0.5</v>
      </c>
      <c r="H18" s="45" t="str">
        <f t="shared" si="56"/>
        <v/>
      </c>
      <c r="I18" s="45" t="str">
        <f t="shared" si="56"/>
        <v>x</v>
      </c>
      <c r="J18" s="12"/>
      <c r="K18" s="45" t="str">
        <f t="shared" ref="K18:P18" si="57">IFERROR(IF(HLOOKUP(K$6,$BB$5:$BE$18,13,FALSE)=0,"",HLOOKUP(K$6,$BB$5:$BE$18,13,FALSE)),"")</f>
        <v/>
      </c>
      <c r="L18" s="45">
        <f t="shared" si="57"/>
        <v>0.5</v>
      </c>
      <c r="M18" s="45" t="str">
        <f t="shared" si="57"/>
        <v>x</v>
      </c>
      <c r="N18" s="45" t="str">
        <f t="shared" si="57"/>
        <v/>
      </c>
      <c r="O18" s="44" t="str">
        <f t="shared" si="57"/>
        <v/>
      </c>
      <c r="P18" s="45" t="str">
        <f t="shared" si="57"/>
        <v>x</v>
      </c>
      <c r="Q18" s="12"/>
      <c r="R18" s="45" t="str">
        <f t="shared" ref="R18:W18" si="58">IFERROR(IF(HLOOKUP(R$6,$BB$5:$BE$18,13,FALSE)=0,"",HLOOKUP(R$6,$BB$5:$BE$18,13,FALSE)),"")</f>
        <v/>
      </c>
      <c r="S18" s="45" t="str">
        <f t="shared" si="58"/>
        <v/>
      </c>
      <c r="T18" s="45" t="str">
        <f t="shared" si="58"/>
        <v/>
      </c>
      <c r="U18" s="45">
        <f t="shared" si="58"/>
        <v>0.5</v>
      </c>
      <c r="V18" s="45" t="str">
        <f t="shared" si="58"/>
        <v>x</v>
      </c>
      <c r="W18" s="45" t="str">
        <f t="shared" si="58"/>
        <v>x</v>
      </c>
      <c r="X18" s="12"/>
      <c r="Y18" s="45">
        <f t="shared" ref="Y18:AD18" si="59">IFERROR(IF(HLOOKUP(Y$6,$BB$5:$BE$18,13,FALSE)=0,"",HLOOKUP(Y$6,$BB$5:$BE$18,13,FALSE)),"")</f>
        <v>0.5</v>
      </c>
      <c r="Z18" s="45" t="str">
        <f t="shared" si="59"/>
        <v/>
      </c>
      <c r="AA18" s="45" t="str">
        <f t="shared" si="59"/>
        <v/>
      </c>
      <c r="AB18" s="45" t="str">
        <f t="shared" si="59"/>
        <v/>
      </c>
      <c r="AC18" s="44" t="str">
        <f t="shared" si="59"/>
        <v/>
      </c>
      <c r="AD18" s="45" t="str">
        <f t="shared" si="59"/>
        <v>x</v>
      </c>
      <c r="AE18" s="12"/>
      <c r="AF18" s="45" t="str">
        <f t="shared" ref="AF18:AK18" si="60">IFERROR(IF(HLOOKUP(AF$6,$BB$5:$BE$18,13,FALSE)=0,"",HLOOKUP(AF$6,$BB$5:$BE$18,13,FALSE)),"")</f>
        <v/>
      </c>
      <c r="AG18" s="45" t="str">
        <f t="shared" si="60"/>
        <v/>
      </c>
      <c r="AH18" s="45" t="str">
        <f t="shared" si="60"/>
        <v/>
      </c>
      <c r="AI18" s="45" t="str">
        <f t="shared" si="60"/>
        <v/>
      </c>
      <c r="AJ18" s="44">
        <f t="shared" si="60"/>
        <v>0.5</v>
      </c>
      <c r="AK18" s="45" t="str">
        <f t="shared" si="60"/>
        <v>x</v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0</v>
      </c>
      <c r="G19" s="18">
        <f t="shared" si="61"/>
        <v>8</v>
      </c>
      <c r="H19" s="18">
        <f t="shared" si="61"/>
        <v>8</v>
      </c>
      <c r="I19" s="18">
        <f t="shared" si="61"/>
        <v>0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0</v>
      </c>
      <c r="N19" s="18">
        <f t="shared" si="61"/>
        <v>8</v>
      </c>
      <c r="O19" s="18">
        <f t="shared" si="61"/>
        <v>8</v>
      </c>
      <c r="P19" s="18">
        <f t="shared" si="61"/>
        <v>0</v>
      </c>
      <c r="Q19" s="36"/>
      <c r="R19" s="18">
        <f t="shared" si="61"/>
        <v>8</v>
      </c>
      <c r="S19" s="18">
        <f t="shared" si="61"/>
        <v>8</v>
      </c>
      <c r="T19" s="18">
        <f t="shared" si="61"/>
        <v>8</v>
      </c>
      <c r="U19" s="18">
        <f t="shared" si="61"/>
        <v>8</v>
      </c>
      <c r="V19" s="18">
        <f t="shared" si="61"/>
        <v>0</v>
      </c>
      <c r="W19" s="18">
        <f t="shared" si="61"/>
        <v>0</v>
      </c>
      <c r="X19" s="36"/>
      <c r="Y19" s="18">
        <f t="shared" si="61"/>
        <v>8</v>
      </c>
      <c r="Z19" s="18">
        <f t="shared" si="61"/>
        <v>8</v>
      </c>
      <c r="AA19" s="18">
        <f t="shared" si="61"/>
        <v>8</v>
      </c>
      <c r="AB19" s="18">
        <f t="shared" si="61"/>
        <v>8</v>
      </c>
      <c r="AC19" s="18">
        <f t="shared" si="61"/>
        <v>8</v>
      </c>
      <c r="AD19" s="18">
        <f t="shared" si="61"/>
        <v>0</v>
      </c>
      <c r="AE19" s="36"/>
      <c r="AF19" s="18">
        <f t="shared" si="61"/>
        <v>8</v>
      </c>
      <c r="AG19" s="18">
        <f t="shared" si="61"/>
        <v>8</v>
      </c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0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0</v>
      </c>
      <c r="AP19" s="18">
        <f t="shared" si="61"/>
        <v>0</v>
      </c>
      <c r="AQ19" s="18">
        <f t="shared" si="61"/>
        <v>5.5</v>
      </c>
      <c r="AR19" s="18">
        <f t="shared" si="61"/>
        <v>0</v>
      </c>
      <c r="AS19" s="18">
        <f t="shared" si="61"/>
        <v>0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0</v>
      </c>
      <c r="E21" s="129"/>
      <c r="F21" s="129"/>
      <c r="G21" s="129"/>
      <c r="H21" s="129"/>
      <c r="I21" s="92"/>
      <c r="J21" s="19"/>
      <c r="K21" s="129" t="s">
        <v>4</v>
      </c>
      <c r="L21" s="129"/>
      <c r="M21" s="129"/>
      <c r="N21" s="129"/>
      <c r="O21" s="129"/>
      <c r="P21" s="92"/>
      <c r="Q21" s="19"/>
      <c r="R21" s="129" t="s">
        <v>3</v>
      </c>
      <c r="S21" s="129"/>
      <c r="T21" s="129"/>
      <c r="U21" s="129"/>
      <c r="V21" s="129"/>
      <c r="W21" s="92"/>
      <c r="X21" s="19"/>
      <c r="Y21" s="129" t="s">
        <v>1</v>
      </c>
      <c r="Z21" s="129"/>
      <c r="AA21" s="129"/>
      <c r="AB21" s="129"/>
      <c r="AC21" s="129"/>
      <c r="AD21" s="92"/>
      <c r="AE21" s="19"/>
      <c r="AF21" s="129" t="s">
        <v>35</v>
      </c>
      <c r="AG21" s="129"/>
      <c r="AH21" s="129"/>
      <c r="AI21" s="129"/>
      <c r="AJ21" s="129"/>
      <c r="AK21" s="92"/>
      <c r="AL21" s="19"/>
      <c r="AM21" s="129"/>
      <c r="AN21" s="129"/>
      <c r="AO21" s="129"/>
      <c r="AP21" s="129"/>
      <c r="AQ21" s="129"/>
      <c r="AR21" s="129"/>
      <c r="AS21" s="92"/>
      <c r="AT21" s="2"/>
    </row>
    <row r="22" spans="1:57" x14ac:dyDescent="0.25">
      <c r="D22" s="132" t="s">
        <v>22</v>
      </c>
      <c r="E22" s="132"/>
      <c r="F22" s="132"/>
      <c r="G22" s="94"/>
      <c r="H22" s="132" t="s">
        <v>23</v>
      </c>
      <c r="I22" s="132"/>
      <c r="K22" s="132" t="s">
        <v>22</v>
      </c>
      <c r="L22" s="132"/>
      <c r="M22" s="132"/>
      <c r="N22" s="94"/>
      <c r="O22" s="132" t="s">
        <v>23</v>
      </c>
      <c r="P22" s="132"/>
      <c r="R22" s="132" t="s">
        <v>22</v>
      </c>
      <c r="S22" s="132"/>
      <c r="T22" s="132"/>
      <c r="U22" s="94"/>
      <c r="V22" s="132" t="s">
        <v>23</v>
      </c>
      <c r="W22" s="132"/>
      <c r="Y22" s="132" t="s">
        <v>22</v>
      </c>
      <c r="Z22" s="132"/>
      <c r="AA22" s="132"/>
      <c r="AB22" s="94"/>
      <c r="AC22" s="132" t="s">
        <v>23</v>
      </c>
      <c r="AD22" s="132"/>
      <c r="AF22" s="132" t="s">
        <v>22</v>
      </c>
      <c r="AG22" s="132"/>
      <c r="AH22" s="132"/>
      <c r="AI22" s="94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95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95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95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95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95"/>
      <c r="AJ23" s="133" t="str">
        <f>IF(SUM(AF18:AK18)=0,"Let op!!","Top!!")</f>
        <v>Top!!</v>
      </c>
      <c r="AK23" s="133"/>
      <c r="AM23" s="133" t="str">
        <f>IF(SUM(AM7:AR7)=0,"Let op!!","Top!!")</f>
        <v>Top!!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AM1:AR2"/>
    <mergeCell ref="D1:H2"/>
    <mergeCell ref="K1:O2"/>
    <mergeCell ref="R1:V2"/>
    <mergeCell ref="Y1:AC2"/>
    <mergeCell ref="AF1:AJ2"/>
    <mergeCell ref="A3:B4"/>
    <mergeCell ref="D3:H3"/>
    <mergeCell ref="K3:O3"/>
    <mergeCell ref="R3:V3"/>
    <mergeCell ref="Y3:AC3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D23:F23"/>
    <mergeCell ref="H23:I23"/>
    <mergeCell ref="K23:M23"/>
    <mergeCell ref="O23:P23"/>
    <mergeCell ref="R23:T23"/>
    <mergeCell ref="AM23:AS23"/>
    <mergeCell ref="Y22:AA22"/>
    <mergeCell ref="AC22:AD22"/>
    <mergeCell ref="AF22:AH22"/>
    <mergeCell ref="AJ22:AK22"/>
    <mergeCell ref="AM22:AS22"/>
    <mergeCell ref="V23:W23"/>
    <mergeCell ref="Y23:AA23"/>
    <mergeCell ref="AC23:AD23"/>
    <mergeCell ref="AF23:AH23"/>
    <mergeCell ref="AJ23:AK23"/>
  </mergeCells>
  <conditionalFormatting sqref="AW14">
    <cfRule type="cellIs" dxfId="610" priority="45" operator="equal">
      <formula>"Goed bezig!!"</formula>
    </cfRule>
    <cfRule type="cellIs" dxfId="609" priority="47" operator="equal">
      <formula>"LET OP, NIETS INGEVULD!!"</formula>
    </cfRule>
  </conditionalFormatting>
  <conditionalFormatting sqref="D23:F23">
    <cfRule type="cellIs" dxfId="608" priority="42" operator="equal">
      <formula>"Top!!"</formula>
    </cfRule>
    <cfRule type="cellIs" dxfId="607" priority="46" operator="equal">
      <formula>"Let op!!"</formula>
    </cfRule>
  </conditionalFormatting>
  <conditionalFormatting sqref="AX14">
    <cfRule type="cellIs" dxfId="606" priority="43" operator="equal">
      <formula>"Goed bezig!!"</formula>
    </cfRule>
    <cfRule type="cellIs" dxfId="605" priority="44" operator="equal">
      <formula>"LET OP, NIETS INGEVULD!!"</formula>
    </cfRule>
  </conditionalFormatting>
  <conditionalFormatting sqref="H23">
    <cfRule type="cellIs" dxfId="604" priority="40" operator="equal">
      <formula>"Top!!"</formula>
    </cfRule>
    <cfRule type="cellIs" dxfId="603" priority="41" operator="equal">
      <formula>"Let op!!"</formula>
    </cfRule>
  </conditionalFormatting>
  <conditionalFormatting sqref="K23:M23">
    <cfRule type="cellIs" dxfId="602" priority="38" operator="equal">
      <formula>"Top!!"</formula>
    </cfRule>
    <cfRule type="cellIs" dxfId="601" priority="39" operator="equal">
      <formula>"Let op!!"</formula>
    </cfRule>
  </conditionalFormatting>
  <conditionalFormatting sqref="O23">
    <cfRule type="cellIs" dxfId="600" priority="36" operator="equal">
      <formula>"Top!!"</formula>
    </cfRule>
    <cfRule type="cellIs" dxfId="599" priority="37" operator="equal">
      <formula>"Let op!!"</formula>
    </cfRule>
  </conditionalFormatting>
  <conditionalFormatting sqref="R23:T23">
    <cfRule type="cellIs" dxfId="598" priority="34" operator="equal">
      <formula>"Top!!"</formula>
    </cfRule>
    <cfRule type="cellIs" dxfId="597" priority="35" operator="equal">
      <formula>"Let op!!"</formula>
    </cfRule>
  </conditionalFormatting>
  <conditionalFormatting sqref="V23">
    <cfRule type="cellIs" dxfId="596" priority="32" operator="equal">
      <formula>"Top!!"</formula>
    </cfRule>
    <cfRule type="cellIs" dxfId="595" priority="33" operator="equal">
      <formula>"Let op!!"</formula>
    </cfRule>
  </conditionalFormatting>
  <conditionalFormatting sqref="Y23:AA23">
    <cfRule type="cellIs" dxfId="594" priority="30" operator="equal">
      <formula>"Top!!"</formula>
    </cfRule>
    <cfRule type="cellIs" dxfId="593" priority="31" operator="equal">
      <formula>"Let op!!"</formula>
    </cfRule>
  </conditionalFormatting>
  <conditionalFormatting sqref="AC23">
    <cfRule type="cellIs" dxfId="592" priority="28" operator="equal">
      <formula>"Top!!"</formula>
    </cfRule>
    <cfRule type="cellIs" dxfId="591" priority="29" operator="equal">
      <formula>"Let op!!"</formula>
    </cfRule>
  </conditionalFormatting>
  <conditionalFormatting sqref="AF23:AH23">
    <cfRule type="cellIs" dxfId="590" priority="26" operator="equal">
      <formula>"Top!!"</formula>
    </cfRule>
    <cfRule type="cellIs" dxfId="589" priority="27" operator="equal">
      <formula>"Let op!!"</formula>
    </cfRule>
  </conditionalFormatting>
  <conditionalFormatting sqref="AJ23">
    <cfRule type="cellIs" dxfId="588" priority="24" operator="equal">
      <formula>"Top!!"</formula>
    </cfRule>
    <cfRule type="cellIs" dxfId="587" priority="25" operator="equal">
      <formula>"Let op!!"</formula>
    </cfRule>
  </conditionalFormatting>
  <conditionalFormatting sqref="AM23">
    <cfRule type="cellIs" dxfId="586" priority="22" operator="equal">
      <formula>"Top!!"</formula>
    </cfRule>
    <cfRule type="cellIs" dxfId="585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584" priority="21" operator="equal">
      <formula>"x"</formula>
    </cfRule>
  </conditionalFormatting>
  <conditionalFormatting sqref="I7:I18">
    <cfRule type="cellIs" dxfId="583" priority="20" operator="equal">
      <formula>"x"</formula>
    </cfRule>
  </conditionalFormatting>
  <conditionalFormatting sqref="P7:P12 P14:P18">
    <cfRule type="cellIs" dxfId="582" priority="19" operator="equal">
      <formula>"x"</formula>
    </cfRule>
  </conditionalFormatting>
  <conditionalFormatting sqref="W7:W12 W14:W18">
    <cfRule type="cellIs" dxfId="581" priority="18" operator="equal">
      <formula>"x"</formula>
    </cfRule>
  </conditionalFormatting>
  <conditionalFormatting sqref="AD7:AD12 AD14:AD18">
    <cfRule type="cellIs" dxfId="580" priority="17" operator="equal">
      <formula>"x"</formula>
    </cfRule>
  </conditionalFormatting>
  <conditionalFormatting sqref="AK7:AK18">
    <cfRule type="cellIs" dxfId="579" priority="16" operator="equal">
      <formula>"x"</formula>
    </cfRule>
  </conditionalFormatting>
  <conditionalFormatting sqref="AS7:AS18">
    <cfRule type="cellIs" dxfId="578" priority="15" operator="equal">
      <formula>"x"</formula>
    </cfRule>
  </conditionalFormatting>
  <conditionalFormatting sqref="O13">
    <cfRule type="cellIs" dxfId="577" priority="14" operator="equal">
      <formula>"x"</formula>
    </cfRule>
  </conditionalFormatting>
  <conditionalFormatting sqref="P13">
    <cfRule type="cellIs" dxfId="576" priority="13" operator="equal">
      <formula>"x"</formula>
    </cfRule>
  </conditionalFormatting>
  <conditionalFormatting sqref="R13:T13">
    <cfRule type="cellIs" dxfId="575" priority="12" operator="equal">
      <formula>"x"</formula>
    </cfRule>
  </conditionalFormatting>
  <conditionalFormatting sqref="Y13:AA13">
    <cfRule type="cellIs" dxfId="574" priority="11" operator="equal">
      <formula>"x"</formula>
    </cfRule>
  </conditionalFormatting>
  <conditionalFormatting sqref="AF13:AH13 AJ13">
    <cfRule type="cellIs" dxfId="573" priority="10" operator="equal">
      <formula>"x"</formula>
    </cfRule>
  </conditionalFormatting>
  <conditionalFormatting sqref="G7:G18">
    <cfRule type="cellIs" dxfId="572" priority="9" operator="equal">
      <formula>"x"</formula>
    </cfRule>
  </conditionalFormatting>
  <conditionalFormatting sqref="N14:N18 N7:N12">
    <cfRule type="cellIs" dxfId="571" priority="8" operator="equal">
      <formula>"x"</formula>
    </cfRule>
  </conditionalFormatting>
  <conditionalFormatting sqref="N13">
    <cfRule type="cellIs" dxfId="570" priority="7" operator="equal">
      <formula>"x"</formula>
    </cfRule>
  </conditionalFormatting>
  <conditionalFormatting sqref="U14:U18 U7:U12">
    <cfRule type="cellIs" dxfId="569" priority="6" operator="equal">
      <formula>"x"</formula>
    </cfRule>
  </conditionalFormatting>
  <conditionalFormatting sqref="U13">
    <cfRule type="cellIs" dxfId="568" priority="5" operator="equal">
      <formula>"x"</formula>
    </cfRule>
  </conditionalFormatting>
  <conditionalFormatting sqref="AB14:AB18 AB7:AB12">
    <cfRule type="cellIs" dxfId="567" priority="4" operator="equal">
      <formula>"x"</formula>
    </cfRule>
  </conditionalFormatting>
  <conditionalFormatting sqref="AB13">
    <cfRule type="cellIs" dxfId="566" priority="3" operator="equal">
      <formula>"x"</formula>
    </cfRule>
  </conditionalFormatting>
  <conditionalFormatting sqref="AI7:AI18">
    <cfRule type="cellIs" dxfId="565" priority="2" operator="equal">
      <formula>"x"</formula>
    </cfRule>
  </conditionalFormatting>
  <conditionalFormatting sqref="AP7:AP18">
    <cfRule type="cellIs" dxfId="564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D21" sqref="D21:H21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 t="s">
        <v>66</v>
      </c>
      <c r="E1" s="125"/>
      <c r="F1" s="125"/>
      <c r="G1" s="125"/>
      <c r="H1" s="125"/>
      <c r="I1" s="99"/>
      <c r="J1" s="2"/>
      <c r="K1" s="125"/>
      <c r="L1" s="125"/>
      <c r="M1" s="125"/>
      <c r="N1" s="125"/>
      <c r="O1" s="125"/>
      <c r="P1" s="99"/>
      <c r="Q1" s="2"/>
      <c r="R1" s="125" t="s">
        <v>51</v>
      </c>
      <c r="S1" s="125"/>
      <c r="T1" s="125"/>
      <c r="U1" s="125"/>
      <c r="V1" s="125"/>
      <c r="W1" s="99"/>
      <c r="X1" s="2"/>
      <c r="Z1" s="125" t="s">
        <v>67</v>
      </c>
      <c r="AA1" s="125"/>
      <c r="AB1" s="125"/>
      <c r="AC1" s="125"/>
      <c r="AD1" s="125"/>
      <c r="AE1" s="2"/>
      <c r="AG1" s="125" t="s">
        <v>71</v>
      </c>
      <c r="AH1" s="125"/>
      <c r="AI1" s="125"/>
      <c r="AJ1" s="125"/>
      <c r="AK1" s="125"/>
      <c r="AL1" s="2"/>
      <c r="AM1" s="125"/>
      <c r="AN1" s="125"/>
      <c r="AO1" s="125"/>
      <c r="AP1" s="125"/>
      <c r="AQ1" s="125"/>
      <c r="AR1" s="125"/>
      <c r="AS1" s="99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99"/>
      <c r="J2" s="7"/>
      <c r="K2" s="125"/>
      <c r="L2" s="125"/>
      <c r="M2" s="125"/>
      <c r="N2" s="125"/>
      <c r="O2" s="125"/>
      <c r="P2" s="99"/>
      <c r="Q2" s="7"/>
      <c r="R2" s="125"/>
      <c r="S2" s="125"/>
      <c r="T2" s="125"/>
      <c r="U2" s="125"/>
      <c r="V2" s="125"/>
      <c r="W2" s="99"/>
      <c r="X2" s="7"/>
      <c r="Z2" s="125"/>
      <c r="AA2" s="125"/>
      <c r="AB2" s="125"/>
      <c r="AC2" s="125"/>
      <c r="AD2" s="125"/>
      <c r="AE2" s="7"/>
      <c r="AG2" s="125"/>
      <c r="AH2" s="125"/>
      <c r="AI2" s="125"/>
      <c r="AJ2" s="125"/>
      <c r="AK2" s="125"/>
      <c r="AL2" s="7"/>
      <c r="AM2" s="125"/>
      <c r="AN2" s="125"/>
      <c r="AO2" s="125"/>
      <c r="AP2" s="125"/>
      <c r="AQ2" s="125"/>
      <c r="AR2" s="125"/>
      <c r="AS2" s="99"/>
      <c r="AT2" s="2"/>
    </row>
    <row r="3" spans="1:57" ht="15.75" x14ac:dyDescent="0.25">
      <c r="A3" s="127">
        <v>43</v>
      </c>
      <c r="B3" s="127"/>
      <c r="C3" s="2"/>
      <c r="D3" s="128" t="s">
        <v>17</v>
      </c>
      <c r="E3" s="128"/>
      <c r="F3" s="128"/>
      <c r="G3" s="128"/>
      <c r="H3" s="128"/>
      <c r="I3" s="100"/>
      <c r="J3" s="2"/>
      <c r="K3" s="128" t="s">
        <v>16</v>
      </c>
      <c r="L3" s="128"/>
      <c r="M3" s="128"/>
      <c r="N3" s="128"/>
      <c r="O3" s="128"/>
      <c r="P3" s="100"/>
      <c r="Q3" s="2"/>
      <c r="R3" s="128" t="s">
        <v>15</v>
      </c>
      <c r="S3" s="128"/>
      <c r="T3" s="128"/>
      <c r="U3" s="128"/>
      <c r="V3" s="128"/>
      <c r="W3" s="100"/>
      <c r="X3" s="2"/>
      <c r="Y3" s="128" t="s">
        <v>14</v>
      </c>
      <c r="Z3" s="128"/>
      <c r="AA3" s="128"/>
      <c r="AB3" s="128"/>
      <c r="AC3" s="128"/>
      <c r="AD3" s="100"/>
      <c r="AE3" s="2"/>
      <c r="AF3" s="128" t="s">
        <v>13</v>
      </c>
      <c r="AG3" s="128"/>
      <c r="AH3" s="128"/>
      <c r="AI3" s="128"/>
      <c r="AJ3" s="128"/>
      <c r="AK3" s="100"/>
      <c r="AL3" s="2"/>
      <c r="AM3" s="128" t="s">
        <v>12</v>
      </c>
      <c r="AN3" s="128"/>
      <c r="AO3" s="128"/>
      <c r="AP3" s="128"/>
      <c r="AQ3" s="128"/>
      <c r="AR3" s="128"/>
      <c r="AS3" s="100"/>
      <c r="AT3" s="2"/>
    </row>
    <row r="4" spans="1:57" x14ac:dyDescent="0.25">
      <c r="A4" s="127"/>
      <c r="B4" s="127"/>
      <c r="C4" s="1"/>
      <c r="D4" s="130">
        <f>IFERROR(VLOOKUP(A3,Weeknummers!D:E,2,FALSE),"")</f>
        <v>43395</v>
      </c>
      <c r="E4" s="130"/>
      <c r="F4" s="130"/>
      <c r="G4" s="130"/>
      <c r="H4" s="130"/>
      <c r="I4" s="102"/>
      <c r="J4" s="2"/>
      <c r="K4" s="130">
        <f>IFERROR(SUM(+D4+1),"")</f>
        <v>43396</v>
      </c>
      <c r="L4" s="130"/>
      <c r="M4" s="130"/>
      <c r="N4" s="130"/>
      <c r="O4" s="130"/>
      <c r="P4" s="102"/>
      <c r="Q4" s="2"/>
      <c r="R4" s="130">
        <f>IFERROR(SUM(+K4+1),"")</f>
        <v>43397</v>
      </c>
      <c r="S4" s="130"/>
      <c r="T4" s="130"/>
      <c r="U4" s="130"/>
      <c r="V4" s="130"/>
      <c r="W4" s="102"/>
      <c r="X4" s="2"/>
      <c r="Y4" s="130">
        <f>IFERROR(SUM(+R4+1),"")</f>
        <v>43398</v>
      </c>
      <c r="Z4" s="130"/>
      <c r="AA4" s="130"/>
      <c r="AB4" s="130"/>
      <c r="AC4" s="130"/>
      <c r="AD4" s="102"/>
      <c r="AE4" s="2"/>
      <c r="AF4" s="130">
        <f>IFERROR(SUM(+Y4+1),"")</f>
        <v>43399</v>
      </c>
      <c r="AG4" s="130"/>
      <c r="AH4" s="130"/>
      <c r="AI4" s="130"/>
      <c r="AJ4" s="130"/>
      <c r="AK4" s="102"/>
      <c r="AL4" s="2"/>
      <c r="AM4" s="131">
        <f>IFERROR(SUM(+AF4+1),"")</f>
        <v>43400</v>
      </c>
      <c r="AN4" s="131"/>
      <c r="AO4" s="131"/>
      <c r="AP4" s="131"/>
      <c r="AQ4" s="131"/>
      <c r="AR4" s="131"/>
      <c r="AS4" s="102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30</v>
      </c>
      <c r="E6" s="31" t="s">
        <v>31</v>
      </c>
      <c r="F6" s="31" t="s">
        <v>31</v>
      </c>
      <c r="G6" s="31" t="s">
        <v>31</v>
      </c>
      <c r="H6" s="31" t="s">
        <v>29</v>
      </c>
      <c r="I6" s="31" t="s">
        <v>32</v>
      </c>
      <c r="J6" s="24"/>
      <c r="K6" s="31" t="s">
        <v>30</v>
      </c>
      <c r="L6" s="31" t="s">
        <v>31</v>
      </c>
      <c r="M6" s="31" t="s">
        <v>29</v>
      </c>
      <c r="N6" s="31" t="s">
        <v>32</v>
      </c>
      <c r="O6" s="43" t="s">
        <v>31</v>
      </c>
      <c r="P6" s="31" t="s">
        <v>31</v>
      </c>
      <c r="Q6" s="24"/>
      <c r="R6" s="31" t="s">
        <v>30</v>
      </c>
      <c r="S6" s="31" t="s">
        <v>29</v>
      </c>
      <c r="T6" s="31" t="s">
        <v>30</v>
      </c>
      <c r="U6" s="31" t="s">
        <v>31</v>
      </c>
      <c r="V6" s="31" t="s">
        <v>32</v>
      </c>
      <c r="W6" s="31" t="s">
        <v>31</v>
      </c>
      <c r="X6" s="24"/>
      <c r="Y6" s="31" t="s">
        <v>30</v>
      </c>
      <c r="Z6" s="31" t="s">
        <v>32</v>
      </c>
      <c r="AA6" s="31" t="s">
        <v>31</v>
      </c>
      <c r="AB6" s="31" t="s">
        <v>30</v>
      </c>
      <c r="AC6" s="43" t="s">
        <v>31</v>
      </c>
      <c r="AD6" s="31" t="s">
        <v>29</v>
      </c>
      <c r="AE6" s="24"/>
      <c r="AF6" s="31" t="s">
        <v>30</v>
      </c>
      <c r="AG6" s="31" t="s">
        <v>30</v>
      </c>
      <c r="AH6" s="31" t="s">
        <v>31</v>
      </c>
      <c r="AI6" s="31" t="s">
        <v>31</v>
      </c>
      <c r="AJ6" s="43" t="s">
        <v>29</v>
      </c>
      <c r="AK6" s="31" t="s">
        <v>32</v>
      </c>
      <c r="AL6" s="24"/>
      <c r="AM6" s="32"/>
      <c r="AN6" s="33"/>
      <c r="AO6" s="33" t="s">
        <v>29</v>
      </c>
      <c r="AP6" s="33" t="s">
        <v>29</v>
      </c>
      <c r="AQ6" s="33"/>
      <c r="AR6" s="33"/>
      <c r="AS6" s="33"/>
      <c r="AT6" s="24"/>
      <c r="AW6" s="35"/>
      <c r="AX6" s="35"/>
      <c r="AZ6" s="103" t="s">
        <v>10</v>
      </c>
      <c r="BA6" s="103">
        <v>7</v>
      </c>
      <c r="BB6" s="103">
        <v>0.5</v>
      </c>
      <c r="BC6" s="103"/>
      <c r="BD6" s="103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>x</v>
      </c>
      <c r="E7" s="45" t="str">
        <f t="shared" si="0"/>
        <v/>
      </c>
      <c r="F7" s="45" t="str">
        <f t="shared" si="0"/>
        <v/>
      </c>
      <c r="G7" s="45" t="str">
        <f t="shared" si="0"/>
        <v/>
      </c>
      <c r="H7" s="45">
        <f t="shared" si="0"/>
        <v>0.5</v>
      </c>
      <c r="I7" s="45" t="str">
        <f t="shared" si="0"/>
        <v/>
      </c>
      <c r="J7" s="12"/>
      <c r="K7" s="45" t="str">
        <f t="shared" ref="K7:P7" si="1">IFERROR(IF(HLOOKUP(K$6,$BB$5:$BE$18,2,FALSE)=0,"",HLOOKUP(K$6,$BB$5:$BE$18,2,FALSE)),"")</f>
        <v>x</v>
      </c>
      <c r="L7" s="45" t="str">
        <f t="shared" si="1"/>
        <v/>
      </c>
      <c r="M7" s="45">
        <f t="shared" si="1"/>
        <v>0.5</v>
      </c>
      <c r="N7" s="45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 t="str">
        <f t="shared" ref="R7:W7" si="2">IFERROR(IF(HLOOKUP(R$6,$BB$5:$BE$18,2,FALSE)=0,"",HLOOKUP(R$6,$BB$5:$BE$18,2,FALSE)),"")</f>
        <v>x</v>
      </c>
      <c r="S7" s="45">
        <f t="shared" si="2"/>
        <v>0.5</v>
      </c>
      <c r="T7" s="45" t="str">
        <f t="shared" si="2"/>
        <v>x</v>
      </c>
      <c r="U7" s="45" t="str">
        <f t="shared" si="2"/>
        <v/>
      </c>
      <c r="V7" s="45" t="str">
        <f t="shared" si="2"/>
        <v/>
      </c>
      <c r="W7" s="45" t="str">
        <f t="shared" si="2"/>
        <v/>
      </c>
      <c r="X7" s="12"/>
      <c r="Y7" s="45" t="str">
        <f t="shared" ref="Y7:AD7" si="3">IFERROR(IF(HLOOKUP(Y$6,$BB$5:$BE$18,2,FALSE)=0,"",HLOOKUP(Y$6,$BB$5:$BE$18,2,FALSE)),"")</f>
        <v>x</v>
      </c>
      <c r="Z7" s="45" t="str">
        <f t="shared" si="3"/>
        <v/>
      </c>
      <c r="AA7" s="45" t="str">
        <f t="shared" si="3"/>
        <v/>
      </c>
      <c r="AB7" s="45" t="str">
        <f t="shared" si="3"/>
        <v>x</v>
      </c>
      <c r="AC7" s="44" t="str">
        <f t="shared" si="3"/>
        <v/>
      </c>
      <c r="AD7" s="45">
        <f t="shared" si="3"/>
        <v>0.5</v>
      </c>
      <c r="AE7" s="12"/>
      <c r="AF7" s="45" t="str">
        <f t="shared" ref="AF7:AK7" si="4">IFERROR(IF(HLOOKUP(AF$6,$BB$5:$BE$18,2,FALSE)=0,"",HLOOKUP(AF$6,$BB$5:$BE$18,2,FALSE)),"")</f>
        <v>x</v>
      </c>
      <c r="AG7" s="45" t="str">
        <f t="shared" si="4"/>
        <v>x</v>
      </c>
      <c r="AH7" s="45" t="str">
        <f t="shared" si="4"/>
        <v/>
      </c>
      <c r="AI7" s="45" t="str">
        <f t="shared" si="4"/>
        <v/>
      </c>
      <c r="AJ7" s="44">
        <f t="shared" si="4"/>
        <v>0.5</v>
      </c>
      <c r="AK7" s="45" t="str">
        <f t="shared" si="4"/>
        <v/>
      </c>
      <c r="AL7" s="12"/>
      <c r="AM7" s="45" t="str">
        <f t="shared" ref="AM7:AS7" si="5">IFERROR(IF(HLOOKUP(AM$6,$BB$5:$BE$18,2,FALSE)=0,"",HLOOKUP(AM$6,$BB$5:$BE$18,2,FALSE)),"")</f>
        <v/>
      </c>
      <c r="AN7" s="45" t="str">
        <f t="shared" si="5"/>
        <v/>
      </c>
      <c r="AO7" s="45">
        <f t="shared" si="5"/>
        <v>0.5</v>
      </c>
      <c r="AP7" s="45">
        <f t="shared" si="5"/>
        <v>0.5</v>
      </c>
      <c r="AQ7" s="45" t="str">
        <f t="shared" si="5"/>
        <v/>
      </c>
      <c r="AR7" s="45" t="str">
        <f t="shared" si="5"/>
        <v/>
      </c>
      <c r="AS7" s="45" t="str">
        <f t="shared" si="5"/>
        <v/>
      </c>
      <c r="AT7" s="2"/>
      <c r="AU7" s="13" t="s">
        <v>9</v>
      </c>
      <c r="AV7" s="14">
        <f>+D19+K19+R19+Y19+AF19+AM19</f>
        <v>0</v>
      </c>
      <c r="AW7" s="38" t="str">
        <f>IFERROR(IF(SUMIF($D$5:$AR$5,"Megen",$D$7:$AR$7)=0,"",SUMIF($D$5:$AR$5,"Megen",$D$7:$AR$7))*2,"")</f>
        <v/>
      </c>
      <c r="AX7" s="38" t="str">
        <f>IFERROR(IF(SUMIF($D$5:$AR$5,"Megen",$D$18:$AR$18)=0,"",SUMIF($D$5:$AR$5,"Megen",$D$18:$AR$18)*2),"")</f>
        <v/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>x</v>
      </c>
      <c r="E8" s="45" t="str">
        <f t="shared" si="6"/>
        <v/>
      </c>
      <c r="F8" s="45" t="str">
        <f t="shared" si="6"/>
        <v/>
      </c>
      <c r="G8" s="45" t="str">
        <f t="shared" si="6"/>
        <v/>
      </c>
      <c r="H8" s="45">
        <f t="shared" si="6"/>
        <v>1</v>
      </c>
      <c r="I8" s="45" t="str">
        <f t="shared" si="6"/>
        <v/>
      </c>
      <c r="J8" s="12"/>
      <c r="K8" s="45" t="str">
        <f t="shared" ref="K8:P8" si="7">IFERROR(IF(HLOOKUP(K$6,$BB$5:$BE$18,3,FALSE)=0,"",HLOOKUP(K$6,$BB$5:$BE$18,3,FALSE)),"")</f>
        <v>x</v>
      </c>
      <c r="L8" s="45" t="str">
        <f t="shared" si="7"/>
        <v/>
      </c>
      <c r="M8" s="45">
        <f t="shared" si="7"/>
        <v>1</v>
      </c>
      <c r="N8" s="45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 t="str">
        <f t="shared" ref="R8:W8" si="8">IFERROR(IF(HLOOKUP(R$6,$BB$5:$BE$18,3,FALSE)=0,"",HLOOKUP(R$6,$BB$5:$BE$18,3,FALSE)),"")</f>
        <v>x</v>
      </c>
      <c r="S8" s="45">
        <f t="shared" si="8"/>
        <v>1</v>
      </c>
      <c r="T8" s="45" t="str">
        <f t="shared" si="8"/>
        <v>x</v>
      </c>
      <c r="U8" s="45" t="str">
        <f t="shared" si="8"/>
        <v/>
      </c>
      <c r="V8" s="45" t="str">
        <f t="shared" si="8"/>
        <v/>
      </c>
      <c r="W8" s="45" t="str">
        <f t="shared" si="8"/>
        <v/>
      </c>
      <c r="X8" s="12"/>
      <c r="Y8" s="45" t="str">
        <f t="shared" ref="Y8:AD8" si="9">IFERROR(IF(HLOOKUP(Y$6,$BB$5:$BE$18,3,FALSE)=0,"",HLOOKUP(Y$6,$BB$5:$BE$18,3,FALSE)),"")</f>
        <v>x</v>
      </c>
      <c r="Z8" s="45" t="str">
        <f t="shared" si="9"/>
        <v/>
      </c>
      <c r="AA8" s="45" t="str">
        <f t="shared" si="9"/>
        <v/>
      </c>
      <c r="AB8" s="45" t="str">
        <f t="shared" si="9"/>
        <v>x</v>
      </c>
      <c r="AC8" s="44" t="str">
        <f t="shared" si="9"/>
        <v/>
      </c>
      <c r="AD8" s="45">
        <f t="shared" si="9"/>
        <v>1</v>
      </c>
      <c r="AE8" s="12"/>
      <c r="AF8" s="45" t="str">
        <f t="shared" ref="AF8:AK8" si="10">IFERROR(IF(HLOOKUP(AF$6,$BB$5:$BE$18,3,FALSE)=0,"",HLOOKUP(AF$6,$BB$5:$BE$18,3,FALSE)),"")</f>
        <v>x</v>
      </c>
      <c r="AG8" s="45" t="str">
        <f t="shared" si="10"/>
        <v>x</v>
      </c>
      <c r="AH8" s="45" t="str">
        <f t="shared" si="10"/>
        <v/>
      </c>
      <c r="AI8" s="45" t="str">
        <f t="shared" si="10"/>
        <v/>
      </c>
      <c r="AJ8" s="44">
        <f t="shared" si="10"/>
        <v>1</v>
      </c>
      <c r="AK8" s="45" t="str">
        <f t="shared" si="10"/>
        <v/>
      </c>
      <c r="AL8" s="12"/>
      <c r="AM8" s="45" t="str">
        <f t="shared" ref="AM8:AS8" si="11">IFERROR(IF(HLOOKUP(AM$6,$BB$5:$BE$18,3,FALSE)=0,"",HLOOKUP(AM$6,$BB$5:$BE$18,3,FALSE)),"")</f>
        <v/>
      </c>
      <c r="AN8" s="45" t="str">
        <f t="shared" si="11"/>
        <v/>
      </c>
      <c r="AO8" s="45">
        <f t="shared" si="11"/>
        <v>1</v>
      </c>
      <c r="AP8" s="45">
        <f t="shared" si="11"/>
        <v>1</v>
      </c>
      <c r="AQ8" s="45" t="str">
        <f t="shared" si="11"/>
        <v/>
      </c>
      <c r="AR8" s="45" t="str">
        <f t="shared" si="11"/>
        <v/>
      </c>
      <c r="AS8" s="45" t="str">
        <f t="shared" si="11"/>
        <v/>
      </c>
      <c r="AT8" s="2"/>
      <c r="AU8" s="15" t="s">
        <v>8</v>
      </c>
      <c r="AV8" s="16">
        <f>+E19+L19+S19+Z19+AG19+AN19</f>
        <v>32</v>
      </c>
      <c r="AW8" s="38">
        <f>IFERROR(IF(SUMIF($D$5:$AR$5,"Miguitte",$D$7:$AR$7)=0,"",SUMIF($D$5:$AR$5,"Miguitte",$D$7:$AR$7))*2,"")</f>
        <v>1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 t="str">
        <f t="shared" ref="D9:I9" si="12">IFERROR(IF(HLOOKUP(D$6,$BB$5:$BE$18,4,FALSE)=0,"",HLOOKUP(D$6,$BB$5:$BE$18,4,FALSE)),"")</f>
        <v>x</v>
      </c>
      <c r="E9" s="45">
        <f t="shared" si="12"/>
        <v>1</v>
      </c>
      <c r="F9" s="45">
        <f t="shared" si="12"/>
        <v>1</v>
      </c>
      <c r="G9" s="45">
        <f t="shared" si="12"/>
        <v>1</v>
      </c>
      <c r="H9" s="45">
        <f t="shared" si="12"/>
        <v>1</v>
      </c>
      <c r="I9" s="105">
        <f t="shared" si="12"/>
        <v>0.5</v>
      </c>
      <c r="J9" s="12"/>
      <c r="K9" s="45" t="str">
        <f t="shared" ref="K9:P9" si="13">IFERROR(IF(HLOOKUP(K$6,$BB$5:$BE$18,4,FALSE)=0,"",HLOOKUP(K$6,$BB$5:$BE$18,4,FALSE)),"")</f>
        <v>x</v>
      </c>
      <c r="L9" s="45">
        <f t="shared" si="13"/>
        <v>1</v>
      </c>
      <c r="M9" s="45">
        <f t="shared" si="13"/>
        <v>1</v>
      </c>
      <c r="N9" s="45">
        <f t="shared" si="13"/>
        <v>0.5</v>
      </c>
      <c r="O9" s="44">
        <f t="shared" si="13"/>
        <v>1</v>
      </c>
      <c r="P9" s="45">
        <f t="shared" si="13"/>
        <v>1</v>
      </c>
      <c r="Q9" s="12"/>
      <c r="R9" s="45" t="str">
        <f t="shared" ref="R9:W9" si="14">IFERROR(IF(HLOOKUP(R$6,$BB$5:$BE$18,4,FALSE)=0,"",HLOOKUP(R$6,$BB$5:$BE$18,4,FALSE)),"")</f>
        <v>x</v>
      </c>
      <c r="S9" s="45">
        <f t="shared" si="14"/>
        <v>1</v>
      </c>
      <c r="T9" s="45" t="str">
        <f t="shared" si="14"/>
        <v>x</v>
      </c>
      <c r="U9" s="45">
        <f t="shared" si="14"/>
        <v>1</v>
      </c>
      <c r="V9" s="45">
        <f t="shared" si="14"/>
        <v>0.5</v>
      </c>
      <c r="W9" s="45">
        <f t="shared" si="14"/>
        <v>1</v>
      </c>
      <c r="X9" s="12"/>
      <c r="Y9" s="45" t="str">
        <f t="shared" ref="Y9:AD9" si="15">IFERROR(IF(HLOOKUP(Y$6,$BB$5:$BE$18,4,FALSE)=0,"",HLOOKUP(Y$6,$BB$5:$BE$18,4,FALSE)),"")</f>
        <v>x</v>
      </c>
      <c r="Z9" s="45">
        <f t="shared" si="15"/>
        <v>0.5</v>
      </c>
      <c r="AA9" s="45">
        <f t="shared" si="15"/>
        <v>1</v>
      </c>
      <c r="AB9" s="45" t="str">
        <f t="shared" si="15"/>
        <v>x</v>
      </c>
      <c r="AC9" s="44">
        <f t="shared" si="15"/>
        <v>1</v>
      </c>
      <c r="AD9" s="45">
        <f t="shared" si="15"/>
        <v>1</v>
      </c>
      <c r="AE9" s="12"/>
      <c r="AF9" s="45" t="str">
        <f t="shared" ref="AF9:AK9" si="16">IFERROR(IF(HLOOKUP(AF$6,$BB$5:$BE$18,4,FALSE)=0,"",HLOOKUP(AF$6,$BB$5:$BE$18,4,FALSE)),"")</f>
        <v>x</v>
      </c>
      <c r="AG9" s="45" t="str">
        <f t="shared" si="16"/>
        <v>x</v>
      </c>
      <c r="AH9" s="45">
        <f t="shared" si="16"/>
        <v>1</v>
      </c>
      <c r="AI9" s="45">
        <f t="shared" si="16"/>
        <v>1</v>
      </c>
      <c r="AJ9" s="44">
        <f t="shared" si="16"/>
        <v>1</v>
      </c>
      <c r="AK9" s="45">
        <f t="shared" si="16"/>
        <v>0.5</v>
      </c>
      <c r="AL9" s="12"/>
      <c r="AM9" s="45" t="str">
        <f t="shared" ref="AM9:AS9" si="17">IFERROR(IF(HLOOKUP(AM$6,$BB$5:$BE$18,4,FALSE)=0,"",HLOOKUP(AM$6,$BB$5:$BE$18,4,FALSE)),"")</f>
        <v/>
      </c>
      <c r="AN9" s="45" t="str">
        <f t="shared" si="17"/>
        <v/>
      </c>
      <c r="AO9" s="45">
        <f t="shared" si="17"/>
        <v>1</v>
      </c>
      <c r="AP9" s="45">
        <f t="shared" si="17"/>
        <v>1</v>
      </c>
      <c r="AQ9" s="45" t="str">
        <f t="shared" si="17"/>
        <v/>
      </c>
      <c r="AR9" s="45" t="str">
        <f t="shared" si="17"/>
        <v/>
      </c>
      <c r="AS9" s="45" t="str">
        <f t="shared" si="17"/>
        <v/>
      </c>
      <c r="AT9" s="2"/>
      <c r="AU9" s="15" t="s">
        <v>7</v>
      </c>
      <c r="AV9" s="16">
        <f>+F19+M19+T19+AA19+AH19+AO19</f>
        <v>37.5</v>
      </c>
      <c r="AW9" s="38">
        <f>IFERROR(IF(SUMIF($D$5:$AR$5,"Tim",$D$7:$AR$7)=0,"",SUMIF($D$5:$AR$5,"Tim",$D$7:$AR$7))*2,"")</f>
        <v>2</v>
      </c>
      <c r="AX9" s="38" t="str">
        <f>IFERROR(IF(SUMIF($D$5:$AR$5,"Tim",$D$18:$AR$18)=0,"",SUMIF($D$5:$AR$5,"Tim",$D$18:$AR$18)*2),"")</f>
        <v/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 t="str">
        <f t="shared" ref="D10:I10" si="18">IFERROR(IF(HLOOKUP(D$6,$BB$5:$BE$18,5,FALSE)=0,"",HLOOKUP(D$6,$BB$5:$BE$18,5,FALSE)),"")</f>
        <v>x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105">
        <f t="shared" si="18"/>
        <v>1</v>
      </c>
      <c r="J10" s="12"/>
      <c r="K10" s="45" t="str">
        <f t="shared" ref="K10:P10" si="19">IFERROR(IF(HLOOKUP(K$6,$BB$5:$BE$18,5,FALSE)=0,"",HLOOKUP(K$6,$BB$5:$BE$18,5,FALSE)),"")</f>
        <v>x</v>
      </c>
      <c r="L10" s="45">
        <f t="shared" si="19"/>
        <v>1</v>
      </c>
      <c r="M10" s="45">
        <f t="shared" si="19"/>
        <v>1</v>
      </c>
      <c r="N10" s="45">
        <f t="shared" si="19"/>
        <v>1</v>
      </c>
      <c r="O10" s="44">
        <f t="shared" si="19"/>
        <v>1</v>
      </c>
      <c r="P10" s="45">
        <f t="shared" si="19"/>
        <v>1</v>
      </c>
      <c r="Q10" s="12"/>
      <c r="R10" s="45" t="str">
        <f t="shared" ref="R10:W10" si="20">IFERROR(IF(HLOOKUP(R$6,$BB$5:$BE$18,5,FALSE)=0,"",HLOOKUP(R$6,$BB$5:$BE$18,5,FALSE)),"")</f>
        <v>x</v>
      </c>
      <c r="S10" s="45">
        <f t="shared" si="20"/>
        <v>1</v>
      </c>
      <c r="T10" s="45" t="str">
        <f t="shared" si="20"/>
        <v>x</v>
      </c>
      <c r="U10" s="45">
        <f t="shared" si="20"/>
        <v>1</v>
      </c>
      <c r="V10" s="45">
        <f t="shared" si="20"/>
        <v>1</v>
      </c>
      <c r="W10" s="45">
        <f t="shared" si="20"/>
        <v>1</v>
      </c>
      <c r="X10" s="12"/>
      <c r="Y10" s="45" t="str">
        <f t="shared" ref="Y10:AD10" si="21">IFERROR(IF(HLOOKUP(Y$6,$BB$5:$BE$18,5,FALSE)=0,"",HLOOKUP(Y$6,$BB$5:$BE$18,5,FALSE)),"")</f>
        <v>x</v>
      </c>
      <c r="Z10" s="45">
        <f t="shared" si="21"/>
        <v>1</v>
      </c>
      <c r="AA10" s="45">
        <f t="shared" si="21"/>
        <v>1</v>
      </c>
      <c r="AB10" s="45" t="str">
        <f t="shared" si="21"/>
        <v>x</v>
      </c>
      <c r="AC10" s="44">
        <f t="shared" si="21"/>
        <v>1</v>
      </c>
      <c r="AD10" s="45">
        <f t="shared" si="21"/>
        <v>1</v>
      </c>
      <c r="AE10" s="12"/>
      <c r="AF10" s="45" t="str">
        <f t="shared" ref="AF10:AK10" si="22">IFERROR(IF(HLOOKUP(AF$6,$BB$5:$BE$18,5,FALSE)=0,"",HLOOKUP(AF$6,$BB$5:$BE$18,5,FALSE)),"")</f>
        <v>x</v>
      </c>
      <c r="AG10" s="45" t="str">
        <f t="shared" si="22"/>
        <v>x</v>
      </c>
      <c r="AH10" s="45">
        <f t="shared" si="22"/>
        <v>1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 t="str">
        <f t="shared" ref="AM10:AS10" si="23">IFERROR(IF(HLOOKUP(AM$6,$BB$5:$BE$18,5,FALSE)=0,"",HLOOKUP(AM$6,$BB$5:$BE$18,5,FALSE)),"")</f>
        <v/>
      </c>
      <c r="AN10" s="45" t="str">
        <f t="shared" si="23"/>
        <v/>
      </c>
      <c r="AO10" s="45">
        <f t="shared" si="23"/>
        <v>1</v>
      </c>
      <c r="AP10" s="45">
        <f t="shared" si="23"/>
        <v>1</v>
      </c>
      <c r="AQ10" s="45" t="str">
        <f t="shared" si="23"/>
        <v/>
      </c>
      <c r="AR10" s="45" t="str">
        <f t="shared" si="23"/>
        <v/>
      </c>
      <c r="AS10" s="45" t="str">
        <f t="shared" si="23"/>
        <v/>
      </c>
      <c r="AT10" s="2"/>
      <c r="AU10" s="15" t="s">
        <v>37</v>
      </c>
      <c r="AV10" s="16">
        <f>+H19+O19+V19+AC19+AJ19+AQ19</f>
        <v>40</v>
      </c>
      <c r="AW10" s="38">
        <f>IFERROR(IF(SUMIF($D$5:$AR$5,"David",$D$7:$AR$7)=0,"",SUMIF($D$5:$AR$5,"David",$D$7:$AR$7))*2,"")</f>
        <v>2</v>
      </c>
      <c r="AX10" s="38">
        <f>IFERROR(IF(SUMIF($D$5:$AR$5,"David",$D$18:$AR$18)=0,"",SUMIF($D$5:$AR$5,"David",$D$18:$AR$18)*2),"")</f>
        <v>1</v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 t="str">
        <f t="shared" ref="D11:I11" si="24">IFERROR(IF(HLOOKUP(D$6,$BB$5:$BE$18,6,FALSE)=0,"",HLOOKUP(D$6,$BB$5:$BE$18,6,FALSE)),"")</f>
        <v>x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12"/>
      <c r="K11" s="45" t="str">
        <f t="shared" ref="K11:P11" si="25">IFERROR(IF(HLOOKUP(K$6,$BB$5:$BE$18,6,FALSE)=0,"",HLOOKUP(K$6,$BB$5:$BE$18,6,FALSE)),"")</f>
        <v>x</v>
      </c>
      <c r="L11" s="45">
        <f t="shared" si="25"/>
        <v>1</v>
      </c>
      <c r="M11" s="45">
        <f t="shared" si="25"/>
        <v>1</v>
      </c>
      <c r="N11" s="45">
        <f t="shared" si="25"/>
        <v>1</v>
      </c>
      <c r="O11" s="44">
        <f t="shared" si="25"/>
        <v>1</v>
      </c>
      <c r="P11" s="45">
        <f t="shared" si="25"/>
        <v>1</v>
      </c>
      <c r="Q11" s="12"/>
      <c r="R11" s="45" t="str">
        <f t="shared" ref="R11:W11" si="26">IFERROR(IF(HLOOKUP(R$6,$BB$5:$BE$18,6,FALSE)=0,"",HLOOKUP(R$6,$BB$5:$BE$18,6,FALSE)),"")</f>
        <v>x</v>
      </c>
      <c r="S11" s="45">
        <f t="shared" si="26"/>
        <v>1</v>
      </c>
      <c r="T11" s="45" t="str">
        <f t="shared" si="26"/>
        <v>x</v>
      </c>
      <c r="U11" s="45">
        <f t="shared" si="26"/>
        <v>1</v>
      </c>
      <c r="V11" s="45">
        <f t="shared" si="26"/>
        <v>1</v>
      </c>
      <c r="W11" s="45">
        <f t="shared" si="26"/>
        <v>1</v>
      </c>
      <c r="X11" s="12"/>
      <c r="Y11" s="45" t="str">
        <f t="shared" ref="Y11:AD11" si="27">IFERROR(IF(HLOOKUP(Y$6,$BB$5:$BE$18,6,FALSE)=0,"",HLOOKUP(Y$6,$BB$5:$BE$18,6,FALSE)),"")</f>
        <v>x</v>
      </c>
      <c r="Z11" s="45">
        <f t="shared" si="27"/>
        <v>1</v>
      </c>
      <c r="AA11" s="45">
        <f t="shared" si="27"/>
        <v>1</v>
      </c>
      <c r="AB11" s="45" t="str">
        <f t="shared" si="27"/>
        <v>x</v>
      </c>
      <c r="AC11" s="44">
        <f t="shared" si="27"/>
        <v>1</v>
      </c>
      <c r="AD11" s="45">
        <f t="shared" si="27"/>
        <v>1</v>
      </c>
      <c r="AE11" s="12"/>
      <c r="AF11" s="45" t="str">
        <f t="shared" ref="AF11:AK11" si="28">IFERROR(IF(HLOOKUP(AF$6,$BB$5:$BE$18,6,FALSE)=0,"",HLOOKUP(AF$6,$BB$5:$BE$18,6,FALSE)),"")</f>
        <v>x</v>
      </c>
      <c r="AG11" s="45" t="str">
        <f t="shared" si="28"/>
        <v>x</v>
      </c>
      <c r="AH11" s="45">
        <f t="shared" si="28"/>
        <v>1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 t="str">
        <f t="shared" ref="AM11:AS11" si="29">IFERROR(IF(HLOOKUP(AM$6,$BB$5:$BE$18,6,FALSE)=0,"",HLOOKUP(AM$6,$BB$5:$BE$18,6,FALSE)),"")</f>
        <v/>
      </c>
      <c r="AN11" s="45" t="str">
        <f t="shared" si="29"/>
        <v/>
      </c>
      <c r="AO11" s="45">
        <f t="shared" si="29"/>
        <v>1</v>
      </c>
      <c r="AP11" s="45">
        <f t="shared" si="29"/>
        <v>1</v>
      </c>
      <c r="AQ11" s="45" t="str">
        <f t="shared" si="29"/>
        <v/>
      </c>
      <c r="AR11" s="45" t="str">
        <f t="shared" si="29"/>
        <v/>
      </c>
      <c r="AS11" s="45" t="str">
        <f t="shared" si="29"/>
        <v/>
      </c>
      <c r="AT11" s="2"/>
      <c r="AU11" s="15" t="s">
        <v>46</v>
      </c>
      <c r="AV11" s="16">
        <f>+G19+N19+U19+AB19+AP19+AI19</f>
        <v>37.5</v>
      </c>
      <c r="AW11" s="38">
        <f>IFERROR(IF(SUMIF($D$5:$AR$5,"Emre",$D$7:$AR$7)=0,"",SUMIF($D$5:$AR$5,"Emre",$D$7:$AR$7))*2,"")</f>
        <v>1</v>
      </c>
      <c r="AX11" s="38">
        <f>IFERROR(IF(SUMIF($D$5:$AR$5,"Emre",$D$18:$AR$18)=0,"",SUMIF($D$5:$AR$5,"Emre",$D$18:$AR$18)*2),"")</f>
        <v>1</v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 t="str">
        <f t="shared" ref="D12:I12" si="30">IFERROR(IF(HLOOKUP(D$6,$BB$5:$BE$18,7,FALSE)=0,"",HLOOKUP(D$6,$BB$5:$BE$18,7,FALSE)),"")</f>
        <v>x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12"/>
      <c r="K12" s="45" t="str">
        <f t="shared" ref="K12:P12" si="31">IFERROR(IF(HLOOKUP(K$6,$BB$5:$BE$18,7,FALSE)=0,"",HLOOKUP(K$6,$BB$5:$BE$18,7,FALSE)),"")</f>
        <v>x</v>
      </c>
      <c r="L12" s="46">
        <f t="shared" si="31"/>
        <v>1</v>
      </c>
      <c r="M12" s="45">
        <f t="shared" si="31"/>
        <v>1</v>
      </c>
      <c r="N12" s="45">
        <f t="shared" si="31"/>
        <v>1</v>
      </c>
      <c r="O12" s="44">
        <f t="shared" si="31"/>
        <v>1</v>
      </c>
      <c r="P12" s="45">
        <f t="shared" si="31"/>
        <v>1</v>
      </c>
      <c r="Q12" s="12"/>
      <c r="R12" s="45" t="str">
        <f t="shared" ref="R12:W12" si="32">IFERROR(IF(HLOOKUP(R$6,$BB$5:$BE$18,7,FALSE)=0,"",HLOOKUP(R$6,$BB$5:$BE$18,7,FALSE)),"")</f>
        <v>x</v>
      </c>
      <c r="S12" s="45">
        <f t="shared" si="32"/>
        <v>1</v>
      </c>
      <c r="T12" s="45" t="str">
        <f t="shared" si="32"/>
        <v>x</v>
      </c>
      <c r="U12" s="45">
        <f t="shared" si="32"/>
        <v>1</v>
      </c>
      <c r="V12" s="45">
        <f t="shared" si="32"/>
        <v>1</v>
      </c>
      <c r="W12" s="45">
        <f t="shared" si="32"/>
        <v>1</v>
      </c>
      <c r="X12" s="12"/>
      <c r="Y12" s="45" t="str">
        <f t="shared" ref="Y12:AD12" si="33">IFERROR(IF(HLOOKUP(Y$6,$BB$5:$BE$18,7,FALSE)=0,"",HLOOKUP(Y$6,$BB$5:$BE$18,7,FALSE)),"")</f>
        <v>x</v>
      </c>
      <c r="Z12" s="45">
        <f t="shared" si="33"/>
        <v>1</v>
      </c>
      <c r="AA12" s="45">
        <f t="shared" si="33"/>
        <v>1</v>
      </c>
      <c r="AB12" s="45" t="str">
        <f t="shared" si="33"/>
        <v>x</v>
      </c>
      <c r="AC12" s="44">
        <f t="shared" si="33"/>
        <v>1</v>
      </c>
      <c r="AD12" s="45">
        <f t="shared" si="33"/>
        <v>1</v>
      </c>
      <c r="AE12" s="12"/>
      <c r="AF12" s="45" t="str">
        <f t="shared" ref="AF12:AK12" si="34">IFERROR(IF(HLOOKUP(AF$6,$BB$5:$BE$18,7,FALSE)=0,"",HLOOKUP(AF$6,$BB$5:$BE$18,7,FALSE)),"")</f>
        <v>x</v>
      </c>
      <c r="AG12" s="45" t="str">
        <f t="shared" si="34"/>
        <v>x</v>
      </c>
      <c r="AH12" s="45">
        <f t="shared" si="34"/>
        <v>1</v>
      </c>
      <c r="AI12" s="45">
        <f t="shared" si="34"/>
        <v>1</v>
      </c>
      <c r="AJ12" s="44">
        <f t="shared" si="34"/>
        <v>1</v>
      </c>
      <c r="AK12" s="45">
        <f t="shared" si="34"/>
        <v>1</v>
      </c>
      <c r="AL12" s="12"/>
      <c r="AM12" s="45" t="str">
        <f t="shared" ref="AM12:AS12" si="35">IFERROR(IF(HLOOKUP(AM$6,$BB$5:$BE$18,7,FALSE)=0,"",HLOOKUP(AM$6,$BB$5:$BE$18,7,FALSE)),"")</f>
        <v/>
      </c>
      <c r="AN12" s="45" t="str">
        <f t="shared" si="35"/>
        <v/>
      </c>
      <c r="AO12" s="45">
        <f t="shared" si="35"/>
        <v>1</v>
      </c>
      <c r="AP12" s="45">
        <f t="shared" si="35"/>
        <v>1</v>
      </c>
      <c r="AQ12" s="45" t="str">
        <f t="shared" si="35"/>
        <v/>
      </c>
      <c r="AR12" s="45" t="str">
        <f t="shared" si="35"/>
        <v/>
      </c>
      <c r="AS12" s="45" t="str">
        <f t="shared" si="35"/>
        <v/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40</v>
      </c>
      <c r="AW13" s="38">
        <f>IFERROR(IF(SUMIF($D$5:$AR$5,"Stefan",$D$7:$AR$7)=0,"",SUMIF($D$5:$AR$5,"Stefan",$D$7:$AR$7))*2,"")</f>
        <v>1</v>
      </c>
      <c r="AX13" s="38">
        <f>IFERROR(IF(SUMIF($D$5:$AR$5,"Stefan",$D$18:$AR$18)=0,"",SUMIF($D$5:$AR$5,"Stefan",$D$18:$AR$18)*2),"")</f>
        <v>2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 t="str">
        <f t="shared" ref="D14:I14" si="36">IFERROR(IF(HLOOKUP(D$6,$BB$5:$BE$18,9,FALSE)=0,"",HLOOKUP(D$6,$BB$5:$BE$18,9,FALSE)),"")</f>
        <v>x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12"/>
      <c r="K14" s="45" t="str">
        <f t="shared" ref="K14:P14" si="37">IFERROR(IF(HLOOKUP(K$6,$BB$5:$BE$18,9,FALSE)=0,"",HLOOKUP(K$6,$BB$5:$BE$18,9,FALSE)),"")</f>
        <v>x</v>
      </c>
      <c r="L14" s="45">
        <f t="shared" si="37"/>
        <v>1</v>
      </c>
      <c r="M14" s="45">
        <f t="shared" si="37"/>
        <v>1</v>
      </c>
      <c r="N14" s="45">
        <f t="shared" si="37"/>
        <v>1</v>
      </c>
      <c r="O14" s="44">
        <f t="shared" si="37"/>
        <v>1</v>
      </c>
      <c r="P14" s="45">
        <f t="shared" si="37"/>
        <v>1</v>
      </c>
      <c r="Q14" s="12"/>
      <c r="R14" s="45" t="str">
        <f t="shared" ref="R14:W14" si="38">IFERROR(IF(HLOOKUP(R$6,$BB$5:$BE$18,9,FALSE)=0,"",HLOOKUP(R$6,$BB$5:$BE$18,9,FALSE)),"")</f>
        <v>x</v>
      </c>
      <c r="S14" s="45">
        <f t="shared" si="38"/>
        <v>1</v>
      </c>
      <c r="T14" s="45" t="str">
        <f t="shared" si="38"/>
        <v>x</v>
      </c>
      <c r="U14" s="45">
        <f t="shared" si="38"/>
        <v>1</v>
      </c>
      <c r="V14" s="45">
        <f t="shared" si="38"/>
        <v>1</v>
      </c>
      <c r="W14" s="45">
        <f t="shared" si="38"/>
        <v>1</v>
      </c>
      <c r="X14" s="12"/>
      <c r="Y14" s="45" t="str">
        <f t="shared" ref="Y14:AD14" si="39">IFERROR(IF(HLOOKUP(Y$6,$BB$5:$BE$18,9,FALSE)=0,"",HLOOKUP(Y$6,$BB$5:$BE$18,9,FALSE)),"")</f>
        <v>x</v>
      </c>
      <c r="Z14" s="45">
        <f t="shared" si="39"/>
        <v>1</v>
      </c>
      <c r="AA14" s="45">
        <f t="shared" si="39"/>
        <v>1</v>
      </c>
      <c r="AB14" s="45" t="str">
        <f t="shared" si="39"/>
        <v>x</v>
      </c>
      <c r="AC14" s="44">
        <f t="shared" si="39"/>
        <v>1</v>
      </c>
      <c r="AD14" s="45">
        <f t="shared" si="39"/>
        <v>1</v>
      </c>
      <c r="AE14" s="12"/>
      <c r="AF14" s="45" t="str">
        <f t="shared" ref="AF14:AK14" si="40">IFERROR(IF(HLOOKUP(AF$6,$BB$5:$BE$18,9,FALSE)=0,"",HLOOKUP(AF$6,$BB$5:$BE$18,9,FALSE)),"")</f>
        <v>x</v>
      </c>
      <c r="AG14" s="45" t="str">
        <f t="shared" si="40"/>
        <v>x</v>
      </c>
      <c r="AH14" s="45">
        <f t="shared" si="40"/>
        <v>1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104" t="str">
        <f>IF(SUM(AW7:AW13)=0,"LET OP, NIETS INGEVULD!!","Goed bezig!!")</f>
        <v>Goed bezig!!</v>
      </c>
      <c r="AX14" s="104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 t="str">
        <f t="shared" ref="D15:I15" si="41">IFERROR(IF(HLOOKUP(D$6,$BB$5:$BE$18,10,FALSE)=0,"",HLOOKUP(D$6,$BB$5:$BE$18,10,FALSE)),"")</f>
        <v>x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12"/>
      <c r="K15" s="45" t="str">
        <f t="shared" ref="K15:P15" si="42">IFERROR(IF(HLOOKUP(K$6,$BB$5:$BE$18,10,FALSE)=0,"",HLOOKUP(K$6,$BB$5:$BE$18,10,FALSE)),"")</f>
        <v>x</v>
      </c>
      <c r="L15" s="45">
        <f t="shared" si="42"/>
        <v>1</v>
      </c>
      <c r="M15" s="45">
        <f t="shared" si="42"/>
        <v>1</v>
      </c>
      <c r="N15" s="45">
        <f t="shared" si="42"/>
        <v>1</v>
      </c>
      <c r="O15" s="44">
        <f t="shared" si="42"/>
        <v>1</v>
      </c>
      <c r="P15" s="45">
        <f t="shared" si="42"/>
        <v>1</v>
      </c>
      <c r="Q15" s="12"/>
      <c r="R15" s="45" t="str">
        <f t="shared" ref="R15:W15" si="43">IFERROR(IF(HLOOKUP(R$6,$BB$5:$BE$18,10,FALSE)=0,"",HLOOKUP(R$6,$BB$5:$BE$18,10,FALSE)),"")</f>
        <v>x</v>
      </c>
      <c r="S15" s="45">
        <f t="shared" si="43"/>
        <v>1</v>
      </c>
      <c r="T15" s="45" t="str">
        <f t="shared" si="43"/>
        <v>x</v>
      </c>
      <c r="U15" s="45">
        <f t="shared" si="43"/>
        <v>1</v>
      </c>
      <c r="V15" s="45">
        <f t="shared" si="43"/>
        <v>1</v>
      </c>
      <c r="W15" s="45">
        <f t="shared" si="43"/>
        <v>1</v>
      </c>
      <c r="X15" s="12"/>
      <c r="Y15" s="45" t="str">
        <f t="shared" ref="Y15:AD15" si="44">IFERROR(IF(HLOOKUP(Y$6,$BB$5:$BE$18,10,FALSE)=0,"",HLOOKUP(Y$6,$BB$5:$BE$18,10,FALSE)),"")</f>
        <v>x</v>
      </c>
      <c r="Z15" s="45">
        <f t="shared" si="44"/>
        <v>1</v>
      </c>
      <c r="AA15" s="45">
        <f t="shared" si="44"/>
        <v>1</v>
      </c>
      <c r="AB15" s="45" t="str">
        <f t="shared" si="44"/>
        <v>x</v>
      </c>
      <c r="AC15" s="44">
        <f t="shared" si="44"/>
        <v>1</v>
      </c>
      <c r="AD15" s="45">
        <f t="shared" si="44"/>
        <v>1</v>
      </c>
      <c r="AE15" s="12"/>
      <c r="AF15" s="45" t="str">
        <f t="shared" ref="AF15:AK15" si="45">IFERROR(IF(HLOOKUP(AF$6,$BB$5:$BE$18,10,FALSE)=0,"",HLOOKUP(AF$6,$BB$5:$BE$18,10,FALSE)),"")</f>
        <v>x</v>
      </c>
      <c r="AG15" s="45" t="str">
        <f t="shared" si="45"/>
        <v>x</v>
      </c>
      <c r="AH15" s="45">
        <f t="shared" si="45"/>
        <v>1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 t="str">
        <f t="shared" ref="D16:I16" si="46">IFERROR(IF(HLOOKUP(D$6,$BB$5:$BE$18,11,FALSE)=0,"",HLOOKUP(D$6,$BB$5:$BE$18,11,FALSE)),"")</f>
        <v>x</v>
      </c>
      <c r="E16" s="45">
        <f t="shared" si="46"/>
        <v>1</v>
      </c>
      <c r="F16" s="45">
        <f t="shared" si="46"/>
        <v>1</v>
      </c>
      <c r="G16" s="45">
        <f t="shared" si="46"/>
        <v>1</v>
      </c>
      <c r="H16" s="45">
        <f t="shared" si="46"/>
        <v>0.5</v>
      </c>
      <c r="I16" s="45">
        <f t="shared" si="46"/>
        <v>1</v>
      </c>
      <c r="J16" s="12"/>
      <c r="K16" s="45" t="str">
        <f t="shared" ref="K16:P16" si="47">IFERROR(IF(HLOOKUP(K$6,$BB$5:$BE$18,11,FALSE)=0,"",HLOOKUP(K$6,$BB$5:$BE$18,11,FALSE)),"")</f>
        <v>x</v>
      </c>
      <c r="L16" s="45">
        <f t="shared" si="47"/>
        <v>1</v>
      </c>
      <c r="M16" s="45">
        <f t="shared" si="47"/>
        <v>0.5</v>
      </c>
      <c r="N16" s="45">
        <f t="shared" si="47"/>
        <v>1</v>
      </c>
      <c r="O16" s="44">
        <f t="shared" si="47"/>
        <v>1</v>
      </c>
      <c r="P16" s="45">
        <f t="shared" si="47"/>
        <v>1</v>
      </c>
      <c r="Q16" s="12"/>
      <c r="R16" s="45" t="str">
        <f t="shared" ref="R16:W16" si="48">IFERROR(IF(HLOOKUP(R$6,$BB$5:$BE$18,11,FALSE)=0,"",HLOOKUP(R$6,$BB$5:$BE$18,11,FALSE)),"")</f>
        <v>x</v>
      </c>
      <c r="S16" s="45">
        <f t="shared" si="48"/>
        <v>0.5</v>
      </c>
      <c r="T16" s="45" t="str">
        <f t="shared" si="48"/>
        <v>x</v>
      </c>
      <c r="U16" s="45">
        <f t="shared" si="48"/>
        <v>1</v>
      </c>
      <c r="V16" s="45">
        <f t="shared" si="48"/>
        <v>1</v>
      </c>
      <c r="W16" s="45">
        <f t="shared" si="48"/>
        <v>1</v>
      </c>
      <c r="X16" s="12"/>
      <c r="Y16" s="45" t="str">
        <f t="shared" ref="Y16:AD16" si="49">IFERROR(IF(HLOOKUP(Y$6,$BB$5:$BE$18,11,FALSE)=0,"",HLOOKUP(Y$6,$BB$5:$BE$18,11,FALSE)),"")</f>
        <v>x</v>
      </c>
      <c r="Z16" s="45">
        <f t="shared" si="49"/>
        <v>1</v>
      </c>
      <c r="AA16" s="45">
        <f t="shared" si="49"/>
        <v>1</v>
      </c>
      <c r="AB16" s="45" t="str">
        <f t="shared" si="49"/>
        <v>x</v>
      </c>
      <c r="AC16" s="44">
        <f t="shared" si="49"/>
        <v>1</v>
      </c>
      <c r="AD16" s="45">
        <f t="shared" si="49"/>
        <v>0.5</v>
      </c>
      <c r="AE16" s="12"/>
      <c r="AF16" s="45" t="str">
        <f t="shared" ref="AF16:AK16" si="50">IFERROR(IF(HLOOKUP(AF$6,$BB$5:$BE$18,11,FALSE)=0,"",HLOOKUP(AF$6,$BB$5:$BE$18,11,FALSE)),"")</f>
        <v>x</v>
      </c>
      <c r="AG16" s="45" t="str">
        <f t="shared" si="50"/>
        <v>x</v>
      </c>
      <c r="AH16" s="45">
        <f t="shared" si="50"/>
        <v>1</v>
      </c>
      <c r="AI16" s="45">
        <f t="shared" si="50"/>
        <v>1</v>
      </c>
      <c r="AJ16" s="44">
        <f t="shared" si="50"/>
        <v>0.5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 t="str">
        <f t="shared" ref="D17:I17" si="51">IFERROR(IF(HLOOKUP(D$6,$BB$5:$BE$18,12,FALSE)=0,"",HLOOKUP(D$6,$BB$5:$BE$18,12,FALSE)),"")</f>
        <v>x</v>
      </c>
      <c r="E17" s="45">
        <f t="shared" si="51"/>
        <v>1</v>
      </c>
      <c r="F17" s="45">
        <f t="shared" si="51"/>
        <v>1</v>
      </c>
      <c r="G17" s="45">
        <f t="shared" si="51"/>
        <v>1</v>
      </c>
      <c r="H17" s="45" t="str">
        <f t="shared" si="51"/>
        <v/>
      </c>
      <c r="I17" s="45">
        <f t="shared" si="51"/>
        <v>1</v>
      </c>
      <c r="J17" s="12"/>
      <c r="K17" s="45" t="str">
        <f t="shared" ref="K17:P17" si="52">IFERROR(IF(HLOOKUP(K$6,$BB$5:$BE$18,12,FALSE)=0,"",HLOOKUP(K$6,$BB$5:$BE$18,12,FALSE)),"")</f>
        <v>x</v>
      </c>
      <c r="L17" s="45">
        <f t="shared" si="52"/>
        <v>1</v>
      </c>
      <c r="M17" s="45" t="str">
        <f t="shared" si="52"/>
        <v/>
      </c>
      <c r="N17" s="45">
        <f t="shared" si="52"/>
        <v>1</v>
      </c>
      <c r="O17" s="44">
        <f t="shared" si="52"/>
        <v>1</v>
      </c>
      <c r="P17" s="45">
        <f t="shared" si="52"/>
        <v>1</v>
      </c>
      <c r="Q17" s="12"/>
      <c r="R17" s="45" t="str">
        <f t="shared" ref="R17:W17" si="53">IFERROR(IF(HLOOKUP(R$6,$BB$5:$BE$18,12,FALSE)=0,"",HLOOKUP(R$6,$BB$5:$BE$18,12,FALSE)),"")</f>
        <v>x</v>
      </c>
      <c r="S17" s="45" t="str">
        <f t="shared" si="53"/>
        <v/>
      </c>
      <c r="T17" s="45" t="str">
        <f t="shared" si="53"/>
        <v>x</v>
      </c>
      <c r="U17" s="45">
        <f t="shared" si="53"/>
        <v>1</v>
      </c>
      <c r="V17" s="45">
        <f t="shared" si="53"/>
        <v>1</v>
      </c>
      <c r="W17" s="45">
        <f t="shared" si="53"/>
        <v>1</v>
      </c>
      <c r="X17" s="12"/>
      <c r="Y17" s="45" t="str">
        <f t="shared" ref="Y17:AD17" si="54">IFERROR(IF(HLOOKUP(Y$6,$BB$5:$BE$18,12,FALSE)=0,"",HLOOKUP(Y$6,$BB$5:$BE$18,12,FALSE)),"")</f>
        <v>x</v>
      </c>
      <c r="Z17" s="45">
        <f t="shared" si="54"/>
        <v>1</v>
      </c>
      <c r="AA17" s="45">
        <f t="shared" si="54"/>
        <v>1</v>
      </c>
      <c r="AB17" s="45" t="str">
        <f t="shared" si="54"/>
        <v>x</v>
      </c>
      <c r="AC17" s="44">
        <f t="shared" si="54"/>
        <v>1</v>
      </c>
      <c r="AD17" s="45" t="str">
        <f t="shared" si="54"/>
        <v/>
      </c>
      <c r="AE17" s="12"/>
      <c r="AF17" s="45" t="str">
        <f t="shared" ref="AF17:AK17" si="55">IFERROR(IF(HLOOKUP(AF$6,$BB$5:$BE$18,12,FALSE)=0,"",HLOOKUP(AF$6,$BB$5:$BE$18,12,FALSE)),"")</f>
        <v>x</v>
      </c>
      <c r="AG17" s="45" t="str">
        <f t="shared" si="55"/>
        <v>x</v>
      </c>
      <c r="AH17" s="45">
        <f t="shared" si="55"/>
        <v>1</v>
      </c>
      <c r="AI17" s="45">
        <f t="shared" si="55"/>
        <v>1</v>
      </c>
      <c r="AJ17" s="44" t="str">
        <f t="shared" si="55"/>
        <v/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>x</v>
      </c>
      <c r="E18" s="45" t="str">
        <f t="shared" si="56"/>
        <v/>
      </c>
      <c r="F18" s="45" t="str">
        <f t="shared" si="56"/>
        <v/>
      </c>
      <c r="G18" s="45" t="str">
        <f t="shared" si="56"/>
        <v/>
      </c>
      <c r="H18" s="45" t="str">
        <f t="shared" si="56"/>
        <v/>
      </c>
      <c r="I18" s="45">
        <f t="shared" si="56"/>
        <v>0.5</v>
      </c>
      <c r="J18" s="12"/>
      <c r="K18" s="45" t="str">
        <f t="shared" ref="K18:P18" si="57">IFERROR(IF(HLOOKUP(K$6,$BB$5:$BE$18,13,FALSE)=0,"",HLOOKUP(K$6,$BB$5:$BE$18,13,FALSE)),"")</f>
        <v>x</v>
      </c>
      <c r="L18" s="45" t="str">
        <f t="shared" si="57"/>
        <v/>
      </c>
      <c r="M18" s="45" t="str">
        <f t="shared" si="57"/>
        <v/>
      </c>
      <c r="N18" s="45">
        <f t="shared" si="57"/>
        <v>0.5</v>
      </c>
      <c r="O18" s="44" t="str">
        <f t="shared" si="57"/>
        <v/>
      </c>
      <c r="P18" s="45" t="str">
        <f t="shared" si="57"/>
        <v/>
      </c>
      <c r="Q18" s="12"/>
      <c r="R18" s="45" t="str">
        <f t="shared" ref="R18:W18" si="58">IFERROR(IF(HLOOKUP(R$6,$BB$5:$BE$18,13,FALSE)=0,"",HLOOKUP(R$6,$BB$5:$BE$18,13,FALSE)),"")</f>
        <v>x</v>
      </c>
      <c r="S18" s="45" t="str">
        <f t="shared" si="58"/>
        <v/>
      </c>
      <c r="T18" s="45" t="str">
        <f t="shared" si="58"/>
        <v>x</v>
      </c>
      <c r="U18" s="45" t="str">
        <f t="shared" si="58"/>
        <v/>
      </c>
      <c r="V18" s="45">
        <f t="shared" si="58"/>
        <v>0.5</v>
      </c>
      <c r="W18" s="45" t="str">
        <f t="shared" si="58"/>
        <v/>
      </c>
      <c r="X18" s="12"/>
      <c r="Y18" s="45" t="str">
        <f t="shared" ref="Y18:AD18" si="59">IFERROR(IF(HLOOKUP(Y$6,$BB$5:$BE$18,13,FALSE)=0,"",HLOOKUP(Y$6,$BB$5:$BE$18,13,FALSE)),"")</f>
        <v>x</v>
      </c>
      <c r="Z18" s="45">
        <f t="shared" si="59"/>
        <v>0.5</v>
      </c>
      <c r="AA18" s="45" t="str">
        <f t="shared" si="59"/>
        <v/>
      </c>
      <c r="AB18" s="45" t="str">
        <f t="shared" si="59"/>
        <v>x</v>
      </c>
      <c r="AC18" s="44" t="str">
        <f t="shared" si="59"/>
        <v/>
      </c>
      <c r="AD18" s="45" t="str">
        <f t="shared" si="59"/>
        <v/>
      </c>
      <c r="AE18" s="12"/>
      <c r="AF18" s="45" t="str">
        <f t="shared" ref="AF18:AK18" si="60">IFERROR(IF(HLOOKUP(AF$6,$BB$5:$BE$18,13,FALSE)=0,"",HLOOKUP(AF$6,$BB$5:$BE$18,13,FALSE)),"")</f>
        <v>x</v>
      </c>
      <c r="AG18" s="45" t="str">
        <f t="shared" si="60"/>
        <v>x</v>
      </c>
      <c r="AH18" s="45" t="str">
        <f t="shared" si="60"/>
        <v/>
      </c>
      <c r="AI18" s="45" t="str">
        <f t="shared" si="60"/>
        <v/>
      </c>
      <c r="AJ18" s="44" t="str">
        <f t="shared" si="60"/>
        <v/>
      </c>
      <c r="AK18" s="45">
        <f t="shared" si="60"/>
        <v>0.5</v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0</v>
      </c>
      <c r="E19" s="18">
        <f t="shared" ref="E19:AS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0</v>
      </c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0</v>
      </c>
      <c r="S19" s="18">
        <f t="shared" si="61"/>
        <v>8</v>
      </c>
      <c r="T19" s="18">
        <f t="shared" si="61"/>
        <v>0</v>
      </c>
      <c r="U19" s="18">
        <f t="shared" si="61"/>
        <v>8</v>
      </c>
      <c r="V19" s="18">
        <f t="shared" si="61"/>
        <v>8</v>
      </c>
      <c r="W19" s="18">
        <f t="shared" si="61"/>
        <v>8</v>
      </c>
      <c r="X19" s="36"/>
      <c r="Y19" s="18">
        <f t="shared" si="61"/>
        <v>0</v>
      </c>
      <c r="Z19" s="18">
        <f t="shared" si="61"/>
        <v>8</v>
      </c>
      <c r="AA19" s="18">
        <f t="shared" si="61"/>
        <v>8</v>
      </c>
      <c r="AB19" s="18">
        <f t="shared" si="61"/>
        <v>0</v>
      </c>
      <c r="AC19" s="18">
        <f t="shared" si="61"/>
        <v>8</v>
      </c>
      <c r="AD19" s="18">
        <f t="shared" si="61"/>
        <v>8</v>
      </c>
      <c r="AE19" s="36"/>
      <c r="AF19" s="18">
        <f t="shared" si="61"/>
        <v>0</v>
      </c>
      <c r="AG19" s="18">
        <f t="shared" si="61"/>
        <v>0</v>
      </c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5.5</v>
      </c>
      <c r="AP19" s="18">
        <f t="shared" si="61"/>
        <v>5.5</v>
      </c>
      <c r="AQ19" s="18">
        <f t="shared" si="61"/>
        <v>0</v>
      </c>
      <c r="AR19" s="18">
        <f t="shared" si="61"/>
        <v>0</v>
      </c>
      <c r="AS19" s="18">
        <f t="shared" si="61"/>
        <v>0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01"/>
      <c r="J21" s="19"/>
      <c r="K21" s="129" t="s">
        <v>36</v>
      </c>
      <c r="L21" s="129"/>
      <c r="M21" s="129"/>
      <c r="N21" s="129"/>
      <c r="O21" s="129"/>
      <c r="P21" s="101"/>
      <c r="Q21" s="19"/>
      <c r="R21" s="129" t="s">
        <v>3</v>
      </c>
      <c r="S21" s="129"/>
      <c r="T21" s="129"/>
      <c r="U21" s="129"/>
      <c r="V21" s="129"/>
      <c r="W21" s="101"/>
      <c r="X21" s="19"/>
      <c r="Y21" s="129" t="s">
        <v>19</v>
      </c>
      <c r="Z21" s="129"/>
      <c r="AA21" s="129"/>
      <c r="AB21" s="129"/>
      <c r="AC21" s="129"/>
      <c r="AD21" s="101"/>
      <c r="AE21" s="19"/>
      <c r="AF21" s="129" t="s">
        <v>1</v>
      </c>
      <c r="AG21" s="129"/>
      <c r="AH21" s="129"/>
      <c r="AI21" s="129"/>
      <c r="AJ21" s="129"/>
      <c r="AK21" s="101"/>
      <c r="AL21" s="19"/>
      <c r="AM21" s="129"/>
      <c r="AN21" s="129"/>
      <c r="AO21" s="129"/>
      <c r="AP21" s="129"/>
      <c r="AQ21" s="129"/>
      <c r="AR21" s="129"/>
      <c r="AS21" s="101"/>
      <c r="AT21" s="2"/>
    </row>
    <row r="22" spans="1:57" x14ac:dyDescent="0.25">
      <c r="D22" s="132" t="s">
        <v>22</v>
      </c>
      <c r="E22" s="132"/>
      <c r="F22" s="132"/>
      <c r="G22" s="103"/>
      <c r="H22" s="132" t="s">
        <v>23</v>
      </c>
      <c r="I22" s="132"/>
      <c r="K22" s="132" t="s">
        <v>22</v>
      </c>
      <c r="L22" s="132"/>
      <c r="M22" s="132"/>
      <c r="N22" s="103"/>
      <c r="O22" s="132" t="s">
        <v>23</v>
      </c>
      <c r="P22" s="132"/>
      <c r="R22" s="132" t="s">
        <v>22</v>
      </c>
      <c r="S22" s="132"/>
      <c r="T22" s="132"/>
      <c r="U22" s="103"/>
      <c r="V22" s="132" t="s">
        <v>23</v>
      </c>
      <c r="W22" s="132"/>
      <c r="Y22" s="132" t="s">
        <v>22</v>
      </c>
      <c r="Z22" s="132"/>
      <c r="AA22" s="132"/>
      <c r="AB22" s="103"/>
      <c r="AC22" s="132" t="s">
        <v>23</v>
      </c>
      <c r="AD22" s="132"/>
      <c r="AF22" s="132" t="s">
        <v>22</v>
      </c>
      <c r="AG22" s="132"/>
      <c r="AH22" s="132"/>
      <c r="AI22" s="103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104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104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104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104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104"/>
      <c r="AJ23" s="133" t="str">
        <f>IF(SUM(AF18:AK18)=0,"Let op!!","Top!!")</f>
        <v>Top!!</v>
      </c>
      <c r="AK23" s="133"/>
      <c r="AM23" s="133" t="str">
        <f>IF(SUM(AM7:AR7)=0,"Let op!!","Top!!")</f>
        <v>Top!!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D1:H2"/>
    <mergeCell ref="K1:O2"/>
    <mergeCell ref="R1:V2"/>
    <mergeCell ref="Z1:AD2"/>
    <mergeCell ref="AM1:AR2"/>
    <mergeCell ref="AG1:AK2"/>
    <mergeCell ref="A3:B4"/>
    <mergeCell ref="D3:H3"/>
    <mergeCell ref="K3:O3"/>
    <mergeCell ref="R3:V3"/>
    <mergeCell ref="Y3:AC3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D23:F23"/>
    <mergeCell ref="H23:I23"/>
    <mergeCell ref="K23:M23"/>
    <mergeCell ref="O23:P23"/>
    <mergeCell ref="R23:T23"/>
    <mergeCell ref="AM23:AS23"/>
    <mergeCell ref="Y22:AA22"/>
    <mergeCell ref="AC22:AD22"/>
    <mergeCell ref="AF22:AH22"/>
    <mergeCell ref="AJ22:AK22"/>
    <mergeCell ref="AM22:AS22"/>
    <mergeCell ref="V23:W23"/>
    <mergeCell ref="Y23:AA23"/>
    <mergeCell ref="AC23:AD23"/>
    <mergeCell ref="AF23:AH23"/>
    <mergeCell ref="AJ23:AK23"/>
  </mergeCells>
  <conditionalFormatting sqref="AW14">
    <cfRule type="cellIs" dxfId="563" priority="45" operator="equal">
      <formula>"Goed bezig!!"</formula>
    </cfRule>
    <cfRule type="cellIs" dxfId="562" priority="47" operator="equal">
      <formula>"LET OP, NIETS INGEVULD!!"</formula>
    </cfRule>
  </conditionalFormatting>
  <conditionalFormatting sqref="D23:F23">
    <cfRule type="cellIs" dxfId="561" priority="42" operator="equal">
      <formula>"Top!!"</formula>
    </cfRule>
    <cfRule type="cellIs" dxfId="560" priority="46" operator="equal">
      <formula>"Let op!!"</formula>
    </cfRule>
  </conditionalFormatting>
  <conditionalFormatting sqref="AX14">
    <cfRule type="cellIs" dxfId="559" priority="43" operator="equal">
      <formula>"Goed bezig!!"</formula>
    </cfRule>
    <cfRule type="cellIs" dxfId="558" priority="44" operator="equal">
      <formula>"LET OP, NIETS INGEVULD!!"</formula>
    </cfRule>
  </conditionalFormatting>
  <conditionalFormatting sqref="H23">
    <cfRule type="cellIs" dxfId="557" priority="40" operator="equal">
      <formula>"Top!!"</formula>
    </cfRule>
    <cfRule type="cellIs" dxfId="556" priority="41" operator="equal">
      <formula>"Let op!!"</formula>
    </cfRule>
  </conditionalFormatting>
  <conditionalFormatting sqref="K23:M23">
    <cfRule type="cellIs" dxfId="555" priority="38" operator="equal">
      <formula>"Top!!"</formula>
    </cfRule>
    <cfRule type="cellIs" dxfId="554" priority="39" operator="equal">
      <formula>"Let op!!"</formula>
    </cfRule>
  </conditionalFormatting>
  <conditionalFormatting sqref="O23">
    <cfRule type="cellIs" dxfId="553" priority="36" operator="equal">
      <formula>"Top!!"</formula>
    </cfRule>
    <cfRule type="cellIs" dxfId="552" priority="37" operator="equal">
      <formula>"Let op!!"</formula>
    </cfRule>
  </conditionalFormatting>
  <conditionalFormatting sqref="R23:T23">
    <cfRule type="cellIs" dxfId="551" priority="34" operator="equal">
      <formula>"Top!!"</formula>
    </cfRule>
    <cfRule type="cellIs" dxfId="550" priority="35" operator="equal">
      <formula>"Let op!!"</formula>
    </cfRule>
  </conditionalFormatting>
  <conditionalFormatting sqref="V23">
    <cfRule type="cellIs" dxfId="549" priority="32" operator="equal">
      <formula>"Top!!"</formula>
    </cfRule>
    <cfRule type="cellIs" dxfId="548" priority="33" operator="equal">
      <formula>"Let op!!"</formula>
    </cfRule>
  </conditionalFormatting>
  <conditionalFormatting sqref="Y23:AA23">
    <cfRule type="cellIs" dxfId="547" priority="30" operator="equal">
      <formula>"Top!!"</formula>
    </cfRule>
    <cfRule type="cellIs" dxfId="546" priority="31" operator="equal">
      <formula>"Let op!!"</formula>
    </cfRule>
  </conditionalFormatting>
  <conditionalFormatting sqref="AC23">
    <cfRule type="cellIs" dxfId="545" priority="28" operator="equal">
      <formula>"Top!!"</formula>
    </cfRule>
    <cfRule type="cellIs" dxfId="544" priority="29" operator="equal">
      <formula>"Let op!!"</formula>
    </cfRule>
  </conditionalFormatting>
  <conditionalFormatting sqref="AF23:AH23">
    <cfRule type="cellIs" dxfId="543" priority="26" operator="equal">
      <formula>"Top!!"</formula>
    </cfRule>
    <cfRule type="cellIs" dxfId="542" priority="27" operator="equal">
      <formula>"Let op!!"</formula>
    </cfRule>
  </conditionalFormatting>
  <conditionalFormatting sqref="AJ23">
    <cfRule type="cellIs" dxfId="541" priority="24" operator="equal">
      <formula>"Top!!"</formula>
    </cfRule>
    <cfRule type="cellIs" dxfId="540" priority="25" operator="equal">
      <formula>"Let op!!"</formula>
    </cfRule>
  </conditionalFormatting>
  <conditionalFormatting sqref="AM23">
    <cfRule type="cellIs" dxfId="539" priority="22" operator="equal">
      <formula>"Top!!"</formula>
    </cfRule>
    <cfRule type="cellIs" dxfId="538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537" priority="21" operator="equal">
      <formula>"x"</formula>
    </cfRule>
  </conditionalFormatting>
  <conditionalFormatting sqref="I7:I18">
    <cfRule type="cellIs" dxfId="536" priority="20" operator="equal">
      <formula>"x"</formula>
    </cfRule>
  </conditionalFormatting>
  <conditionalFormatting sqref="P7:P12 P14:P18">
    <cfRule type="cellIs" dxfId="535" priority="19" operator="equal">
      <formula>"x"</formula>
    </cfRule>
  </conditionalFormatting>
  <conditionalFormatting sqref="W7:W12 W14:W18">
    <cfRule type="cellIs" dxfId="534" priority="18" operator="equal">
      <formula>"x"</formula>
    </cfRule>
  </conditionalFormatting>
  <conditionalFormatting sqref="AD7:AD12 AD14:AD18">
    <cfRule type="cellIs" dxfId="533" priority="17" operator="equal">
      <formula>"x"</formula>
    </cfRule>
  </conditionalFormatting>
  <conditionalFormatting sqref="AK7:AK18">
    <cfRule type="cellIs" dxfId="532" priority="16" operator="equal">
      <formula>"x"</formula>
    </cfRule>
  </conditionalFormatting>
  <conditionalFormatting sqref="AS7:AS18">
    <cfRule type="cellIs" dxfId="531" priority="15" operator="equal">
      <formula>"x"</formula>
    </cfRule>
  </conditionalFormatting>
  <conditionalFormatting sqref="O13">
    <cfRule type="cellIs" dxfId="530" priority="14" operator="equal">
      <formula>"x"</formula>
    </cfRule>
  </conditionalFormatting>
  <conditionalFormatting sqref="P13">
    <cfRule type="cellIs" dxfId="529" priority="13" operator="equal">
      <formula>"x"</formula>
    </cfRule>
  </conditionalFormatting>
  <conditionalFormatting sqref="R13:T13">
    <cfRule type="cellIs" dxfId="528" priority="12" operator="equal">
      <formula>"x"</formula>
    </cfRule>
  </conditionalFormatting>
  <conditionalFormatting sqref="Y13:AA13">
    <cfRule type="cellIs" dxfId="527" priority="11" operator="equal">
      <formula>"x"</formula>
    </cfRule>
  </conditionalFormatting>
  <conditionalFormatting sqref="AF13:AH13 AJ13">
    <cfRule type="cellIs" dxfId="526" priority="10" operator="equal">
      <formula>"x"</formula>
    </cfRule>
  </conditionalFormatting>
  <conditionalFormatting sqref="G7:G18">
    <cfRule type="cellIs" dxfId="525" priority="9" operator="equal">
      <formula>"x"</formula>
    </cfRule>
  </conditionalFormatting>
  <conditionalFormatting sqref="N14:N18 N7:N12">
    <cfRule type="cellIs" dxfId="524" priority="8" operator="equal">
      <formula>"x"</formula>
    </cfRule>
  </conditionalFormatting>
  <conditionalFormatting sqref="N13">
    <cfRule type="cellIs" dxfId="523" priority="7" operator="equal">
      <formula>"x"</formula>
    </cfRule>
  </conditionalFormatting>
  <conditionalFormatting sqref="U14:U18 U7:U12">
    <cfRule type="cellIs" dxfId="522" priority="6" operator="equal">
      <formula>"x"</formula>
    </cfRule>
  </conditionalFormatting>
  <conditionalFormatting sqref="U13">
    <cfRule type="cellIs" dxfId="521" priority="5" operator="equal">
      <formula>"x"</formula>
    </cfRule>
  </conditionalFormatting>
  <conditionalFormatting sqref="AB14:AB18 AB7:AB12">
    <cfRule type="cellIs" dxfId="520" priority="4" operator="equal">
      <formula>"x"</formula>
    </cfRule>
  </conditionalFormatting>
  <conditionalFormatting sqref="AB13">
    <cfRule type="cellIs" dxfId="519" priority="3" operator="equal">
      <formula>"x"</formula>
    </cfRule>
  </conditionalFormatting>
  <conditionalFormatting sqref="AI7:AI18">
    <cfRule type="cellIs" dxfId="518" priority="2" operator="equal">
      <formula>"x"</formula>
    </cfRule>
  </conditionalFormatting>
  <conditionalFormatting sqref="AP7:AP18">
    <cfRule type="cellIs" dxfId="517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S16" sqref="S16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/>
      <c r="E1" s="125"/>
      <c r="F1" s="125"/>
      <c r="G1" s="125"/>
      <c r="H1" s="125"/>
      <c r="I1" s="99"/>
      <c r="J1" s="2"/>
      <c r="K1" s="125"/>
      <c r="L1" s="125"/>
      <c r="M1" s="125"/>
      <c r="N1" s="125"/>
      <c r="O1" s="125"/>
      <c r="P1" s="99"/>
      <c r="Q1" s="2"/>
      <c r="W1" s="99"/>
      <c r="X1" s="2"/>
      <c r="Y1" s="125" t="s">
        <v>70</v>
      </c>
      <c r="Z1" s="125"/>
      <c r="AA1" s="125"/>
      <c r="AB1" s="125"/>
      <c r="AC1" s="125"/>
      <c r="AD1" s="99"/>
      <c r="AE1" s="2"/>
      <c r="AF1" s="126" t="s">
        <v>43</v>
      </c>
      <c r="AG1" s="125"/>
      <c r="AH1" s="125"/>
      <c r="AI1" s="125"/>
      <c r="AJ1" s="125"/>
      <c r="AK1" s="99"/>
      <c r="AL1" s="2"/>
      <c r="AM1" s="125"/>
      <c r="AN1" s="125"/>
      <c r="AO1" s="125"/>
      <c r="AP1" s="125"/>
      <c r="AQ1" s="125"/>
      <c r="AR1" s="125"/>
      <c r="AS1" s="99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99"/>
      <c r="J2" s="7"/>
      <c r="K2" s="125"/>
      <c r="L2" s="125"/>
      <c r="M2" s="125"/>
      <c r="N2" s="125"/>
      <c r="O2" s="125"/>
      <c r="P2" s="99"/>
      <c r="Q2" s="7"/>
      <c r="W2" s="99"/>
      <c r="X2" s="7"/>
      <c r="Y2" s="125"/>
      <c r="Z2" s="125"/>
      <c r="AA2" s="125"/>
      <c r="AB2" s="125"/>
      <c r="AC2" s="125"/>
      <c r="AD2" s="99"/>
      <c r="AE2" s="7"/>
      <c r="AF2" s="125"/>
      <c r="AG2" s="125"/>
      <c r="AH2" s="125"/>
      <c r="AI2" s="125"/>
      <c r="AJ2" s="125"/>
      <c r="AK2" s="99"/>
      <c r="AL2" s="7"/>
      <c r="AM2" s="125"/>
      <c r="AN2" s="125"/>
      <c r="AO2" s="125"/>
      <c r="AP2" s="125"/>
      <c r="AQ2" s="125"/>
      <c r="AR2" s="125"/>
      <c r="AS2" s="99"/>
      <c r="AT2" s="2"/>
    </row>
    <row r="3" spans="1:57" ht="15.75" x14ac:dyDescent="0.25">
      <c r="A3" s="127">
        <v>44</v>
      </c>
      <c r="B3" s="127"/>
      <c r="C3" s="2"/>
      <c r="D3" s="128" t="s">
        <v>17</v>
      </c>
      <c r="E3" s="128"/>
      <c r="F3" s="128"/>
      <c r="G3" s="128"/>
      <c r="H3" s="128"/>
      <c r="I3" s="100"/>
      <c r="J3" s="2"/>
      <c r="K3" s="128" t="s">
        <v>16</v>
      </c>
      <c r="L3" s="128"/>
      <c r="M3" s="128"/>
      <c r="N3" s="128"/>
      <c r="O3" s="128"/>
      <c r="P3" s="100"/>
      <c r="Q3" s="2"/>
      <c r="R3" s="128" t="s">
        <v>15</v>
      </c>
      <c r="S3" s="128"/>
      <c r="T3" s="128"/>
      <c r="U3" s="128"/>
      <c r="V3" s="128"/>
      <c r="W3" s="100"/>
      <c r="X3" s="2"/>
      <c r="Y3" s="128" t="s">
        <v>14</v>
      </c>
      <c r="Z3" s="128"/>
      <c r="AA3" s="128"/>
      <c r="AB3" s="128"/>
      <c r="AC3" s="128"/>
      <c r="AD3" s="100"/>
      <c r="AE3" s="2"/>
      <c r="AF3" s="128" t="s">
        <v>13</v>
      </c>
      <c r="AG3" s="128"/>
      <c r="AH3" s="128"/>
      <c r="AI3" s="128"/>
      <c r="AJ3" s="128"/>
      <c r="AK3" s="100"/>
      <c r="AL3" s="2"/>
      <c r="AM3" s="128" t="s">
        <v>12</v>
      </c>
      <c r="AN3" s="128"/>
      <c r="AO3" s="128"/>
      <c r="AP3" s="128"/>
      <c r="AQ3" s="128"/>
      <c r="AR3" s="128"/>
      <c r="AS3" s="100"/>
      <c r="AT3" s="2"/>
    </row>
    <row r="4" spans="1:57" x14ac:dyDescent="0.25">
      <c r="A4" s="127"/>
      <c r="B4" s="127"/>
      <c r="C4" s="1"/>
      <c r="D4" s="130">
        <f>IFERROR(VLOOKUP(A3,Weeknummers!D:E,2,FALSE),"")</f>
        <v>43402</v>
      </c>
      <c r="E4" s="130"/>
      <c r="F4" s="130"/>
      <c r="G4" s="130"/>
      <c r="H4" s="130"/>
      <c r="I4" s="102"/>
      <c r="J4" s="2"/>
      <c r="K4" s="130">
        <f>IFERROR(SUM(+D4+1),"")</f>
        <v>43403</v>
      </c>
      <c r="L4" s="130"/>
      <c r="M4" s="130"/>
      <c r="N4" s="130"/>
      <c r="O4" s="130"/>
      <c r="P4" s="102"/>
      <c r="Q4" s="2"/>
      <c r="R4" s="130">
        <f>IFERROR(SUM(+K4+1),"")</f>
        <v>43404</v>
      </c>
      <c r="S4" s="130"/>
      <c r="T4" s="130"/>
      <c r="U4" s="130"/>
      <c r="V4" s="130"/>
      <c r="W4" s="102"/>
      <c r="X4" s="2"/>
      <c r="Y4" s="130">
        <f>IFERROR(SUM(+R4+1),"")</f>
        <v>43405</v>
      </c>
      <c r="Z4" s="130"/>
      <c r="AA4" s="130"/>
      <c r="AB4" s="130"/>
      <c r="AC4" s="130"/>
      <c r="AD4" s="102"/>
      <c r="AE4" s="2"/>
      <c r="AF4" s="130">
        <f>IFERROR(SUM(+Y4+1),"")</f>
        <v>43406</v>
      </c>
      <c r="AG4" s="130"/>
      <c r="AH4" s="130"/>
      <c r="AI4" s="130"/>
      <c r="AJ4" s="130"/>
      <c r="AK4" s="102"/>
      <c r="AL4" s="2"/>
      <c r="AM4" s="131">
        <f>IFERROR(SUM(+AF4+1),"")</f>
        <v>43407</v>
      </c>
      <c r="AN4" s="131"/>
      <c r="AO4" s="131"/>
      <c r="AP4" s="131"/>
      <c r="AQ4" s="131"/>
      <c r="AR4" s="131"/>
      <c r="AS4" s="102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31</v>
      </c>
      <c r="E6" s="31" t="s">
        <v>31</v>
      </c>
      <c r="F6" s="31" t="s">
        <v>31</v>
      </c>
      <c r="G6" s="31" t="s">
        <v>32</v>
      </c>
      <c r="H6" s="31" t="s">
        <v>29</v>
      </c>
      <c r="I6" s="31" t="s">
        <v>30</v>
      </c>
      <c r="J6" s="24"/>
      <c r="K6" s="31" t="s">
        <v>31</v>
      </c>
      <c r="L6" s="31" t="s">
        <v>32</v>
      </c>
      <c r="M6" s="31" t="s">
        <v>29</v>
      </c>
      <c r="N6" s="31" t="s">
        <v>31</v>
      </c>
      <c r="O6" s="43" t="s">
        <v>31</v>
      </c>
      <c r="P6" s="31" t="s">
        <v>31</v>
      </c>
      <c r="Q6" s="24"/>
      <c r="R6" s="31" t="s">
        <v>32</v>
      </c>
      <c r="S6" s="31" t="s">
        <v>31</v>
      </c>
      <c r="T6" s="31" t="s">
        <v>31</v>
      </c>
      <c r="U6" s="31" t="s">
        <v>29</v>
      </c>
      <c r="V6" s="31" t="s">
        <v>31</v>
      </c>
      <c r="W6" s="31" t="s">
        <v>31</v>
      </c>
      <c r="X6" s="24"/>
      <c r="Y6" s="31" t="s">
        <v>29</v>
      </c>
      <c r="Z6" s="31" t="s">
        <v>30</v>
      </c>
      <c r="AA6" s="31" t="s">
        <v>32</v>
      </c>
      <c r="AB6" s="31" t="s">
        <v>31</v>
      </c>
      <c r="AC6" s="43" t="s">
        <v>31</v>
      </c>
      <c r="AD6" s="31" t="s">
        <v>31</v>
      </c>
      <c r="AE6" s="24"/>
      <c r="AF6" s="31" t="s">
        <v>30</v>
      </c>
      <c r="AG6" s="31" t="s">
        <v>29</v>
      </c>
      <c r="AH6" s="31" t="s">
        <v>31</v>
      </c>
      <c r="AI6" s="31" t="s">
        <v>31</v>
      </c>
      <c r="AJ6" s="43" t="s">
        <v>31</v>
      </c>
      <c r="AK6" s="31" t="s">
        <v>32</v>
      </c>
      <c r="AL6" s="24"/>
      <c r="AM6" s="32" t="s">
        <v>29</v>
      </c>
      <c r="AN6" s="33"/>
      <c r="AO6" s="33"/>
      <c r="AP6" s="33"/>
      <c r="AQ6" s="33"/>
      <c r="AR6" s="33"/>
      <c r="AS6" s="33"/>
      <c r="AT6" s="24"/>
      <c r="AW6" s="35"/>
      <c r="AX6" s="35"/>
      <c r="AZ6" s="103" t="s">
        <v>10</v>
      </c>
      <c r="BA6" s="103">
        <v>7</v>
      </c>
      <c r="BB6" s="103">
        <v>0.5</v>
      </c>
      <c r="BC6" s="103"/>
      <c r="BD6" s="103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/>
      </c>
      <c r="E7" s="45" t="str">
        <f t="shared" si="0"/>
        <v/>
      </c>
      <c r="F7" s="45" t="str">
        <f t="shared" si="0"/>
        <v/>
      </c>
      <c r="G7" s="45" t="str">
        <f t="shared" si="0"/>
        <v/>
      </c>
      <c r="H7" s="45">
        <f t="shared" si="0"/>
        <v>0.5</v>
      </c>
      <c r="I7" s="45" t="str">
        <f t="shared" si="0"/>
        <v>x</v>
      </c>
      <c r="J7" s="12"/>
      <c r="K7" s="45" t="str">
        <f t="shared" ref="K7:P7" si="1">IFERROR(IF(HLOOKUP(K$6,$BB$5:$BE$18,2,FALSE)=0,"",HLOOKUP(K$6,$BB$5:$BE$18,2,FALSE)),"")</f>
        <v/>
      </c>
      <c r="L7" s="45" t="str">
        <f t="shared" si="1"/>
        <v/>
      </c>
      <c r="M7" s="45">
        <f t="shared" si="1"/>
        <v>0.5</v>
      </c>
      <c r="N7" s="45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 t="str">
        <f t="shared" ref="R7:W7" si="2">IFERROR(IF(HLOOKUP(R$6,$BB$5:$BE$18,2,FALSE)=0,"",HLOOKUP(R$6,$BB$5:$BE$18,2,FALSE)),"")</f>
        <v/>
      </c>
      <c r="S7" s="45" t="str">
        <f t="shared" si="2"/>
        <v/>
      </c>
      <c r="T7" s="45" t="str">
        <f t="shared" si="2"/>
        <v/>
      </c>
      <c r="U7" s="45">
        <f t="shared" si="2"/>
        <v>0.5</v>
      </c>
      <c r="V7" s="45" t="str">
        <f t="shared" si="2"/>
        <v/>
      </c>
      <c r="W7" s="45" t="str">
        <f t="shared" si="2"/>
        <v/>
      </c>
      <c r="X7" s="12"/>
      <c r="Y7" s="45">
        <f t="shared" ref="Y7:AD7" si="3">IFERROR(IF(HLOOKUP(Y$6,$BB$5:$BE$18,2,FALSE)=0,"",HLOOKUP(Y$6,$BB$5:$BE$18,2,FALSE)),"")</f>
        <v>0.5</v>
      </c>
      <c r="Z7" s="45" t="str">
        <f t="shared" si="3"/>
        <v>x</v>
      </c>
      <c r="AA7" s="45" t="str">
        <f t="shared" si="3"/>
        <v/>
      </c>
      <c r="AB7" s="45" t="str">
        <f t="shared" si="3"/>
        <v/>
      </c>
      <c r="AC7" s="44" t="str">
        <f t="shared" si="3"/>
        <v/>
      </c>
      <c r="AD7" s="45" t="str">
        <f t="shared" si="3"/>
        <v/>
      </c>
      <c r="AE7" s="12"/>
      <c r="AF7" s="45" t="str">
        <f t="shared" ref="AF7:AK7" si="4">IFERROR(IF(HLOOKUP(AF$6,$BB$5:$BE$18,2,FALSE)=0,"",HLOOKUP(AF$6,$BB$5:$BE$18,2,FALSE)),"")</f>
        <v>x</v>
      </c>
      <c r="AG7" s="45">
        <f t="shared" si="4"/>
        <v>0.5</v>
      </c>
      <c r="AH7" s="45" t="str">
        <f t="shared" si="4"/>
        <v/>
      </c>
      <c r="AI7" s="45" t="str">
        <f t="shared" si="4"/>
        <v/>
      </c>
      <c r="AJ7" s="44" t="str">
        <f t="shared" si="4"/>
        <v/>
      </c>
      <c r="AK7" s="45" t="str">
        <f t="shared" si="4"/>
        <v/>
      </c>
      <c r="AL7" s="12"/>
      <c r="AM7" s="45">
        <f t="shared" ref="AM7:AS7" si="5">IFERROR(IF(HLOOKUP(AM$6,$BB$5:$BE$18,2,FALSE)=0,"",HLOOKUP(AM$6,$BB$5:$BE$18,2,FALSE)),"")</f>
        <v>0.5</v>
      </c>
      <c r="AN7" s="45" t="str">
        <f t="shared" si="5"/>
        <v/>
      </c>
      <c r="AO7" s="45" t="str">
        <f t="shared" si="5"/>
        <v/>
      </c>
      <c r="AP7" s="45" t="str">
        <f t="shared" si="5"/>
        <v/>
      </c>
      <c r="AQ7" s="45" t="str">
        <f t="shared" si="5"/>
        <v/>
      </c>
      <c r="AR7" s="45" t="str">
        <f t="shared" si="5"/>
        <v/>
      </c>
      <c r="AS7" s="45" t="str">
        <f t="shared" si="5"/>
        <v/>
      </c>
      <c r="AT7" s="2"/>
      <c r="AU7" s="13" t="s">
        <v>9</v>
      </c>
      <c r="AV7" s="14">
        <f>+D19+K19+R19+Y19+AF19+AM19</f>
        <v>37.5</v>
      </c>
      <c r="AW7" s="38">
        <f>IFERROR(IF(SUMIF($D$5:$AR$5,"Megen",$D$7:$AR$7)=0,"",SUMIF($D$5:$AR$5,"Megen",$D$7:$AR$7))*2,"")</f>
        <v>2</v>
      </c>
      <c r="AX7" s="38">
        <f>IFERROR(IF(SUMIF($D$5:$AR$5,"Megen",$D$18:$AR$18)=0,"",SUMIF($D$5:$AR$5,"Megen",$D$18:$AR$18)*2),"")</f>
        <v>1</v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/>
      </c>
      <c r="E8" s="45" t="str">
        <f t="shared" si="6"/>
        <v/>
      </c>
      <c r="F8" s="45" t="str">
        <f t="shared" si="6"/>
        <v/>
      </c>
      <c r="G8" s="45" t="str">
        <f t="shared" si="6"/>
        <v/>
      </c>
      <c r="H8" s="45">
        <f t="shared" si="6"/>
        <v>1</v>
      </c>
      <c r="I8" s="45" t="str">
        <f t="shared" si="6"/>
        <v>x</v>
      </c>
      <c r="J8" s="12"/>
      <c r="K8" s="45" t="str">
        <f t="shared" ref="K8:P8" si="7">IFERROR(IF(HLOOKUP(K$6,$BB$5:$BE$18,3,FALSE)=0,"",HLOOKUP(K$6,$BB$5:$BE$18,3,FALSE)),"")</f>
        <v/>
      </c>
      <c r="L8" s="45" t="str">
        <f t="shared" si="7"/>
        <v/>
      </c>
      <c r="M8" s="45">
        <f t="shared" si="7"/>
        <v>1</v>
      </c>
      <c r="N8" s="45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 t="str">
        <f t="shared" ref="R8:W8" si="8">IFERROR(IF(HLOOKUP(R$6,$BB$5:$BE$18,3,FALSE)=0,"",HLOOKUP(R$6,$BB$5:$BE$18,3,FALSE)),"")</f>
        <v/>
      </c>
      <c r="S8" s="45" t="str">
        <f t="shared" si="8"/>
        <v/>
      </c>
      <c r="T8" s="45" t="str">
        <f t="shared" si="8"/>
        <v/>
      </c>
      <c r="U8" s="45">
        <f t="shared" si="8"/>
        <v>1</v>
      </c>
      <c r="V8" s="45" t="str">
        <f t="shared" si="8"/>
        <v/>
      </c>
      <c r="W8" s="45" t="str">
        <f t="shared" si="8"/>
        <v/>
      </c>
      <c r="X8" s="12"/>
      <c r="Y8" s="45">
        <f t="shared" ref="Y8:AD8" si="9">IFERROR(IF(HLOOKUP(Y$6,$BB$5:$BE$18,3,FALSE)=0,"",HLOOKUP(Y$6,$BB$5:$BE$18,3,FALSE)),"")</f>
        <v>1</v>
      </c>
      <c r="Z8" s="45" t="str">
        <f t="shared" si="9"/>
        <v>x</v>
      </c>
      <c r="AA8" s="45" t="str">
        <f t="shared" si="9"/>
        <v/>
      </c>
      <c r="AB8" s="45" t="str">
        <f t="shared" si="9"/>
        <v/>
      </c>
      <c r="AC8" s="44" t="str">
        <f t="shared" si="9"/>
        <v/>
      </c>
      <c r="AD8" s="45" t="str">
        <f t="shared" si="9"/>
        <v/>
      </c>
      <c r="AE8" s="12"/>
      <c r="AF8" s="45" t="str">
        <f t="shared" ref="AF8:AK8" si="10">IFERROR(IF(HLOOKUP(AF$6,$BB$5:$BE$18,3,FALSE)=0,"",HLOOKUP(AF$6,$BB$5:$BE$18,3,FALSE)),"")</f>
        <v>x</v>
      </c>
      <c r="AG8" s="45">
        <f t="shared" si="10"/>
        <v>1</v>
      </c>
      <c r="AH8" s="45" t="str">
        <f t="shared" si="10"/>
        <v/>
      </c>
      <c r="AI8" s="45" t="str">
        <f t="shared" si="10"/>
        <v/>
      </c>
      <c r="AJ8" s="44" t="str">
        <f t="shared" si="10"/>
        <v/>
      </c>
      <c r="AK8" s="45" t="str">
        <f t="shared" si="10"/>
        <v/>
      </c>
      <c r="AL8" s="12"/>
      <c r="AM8" s="45">
        <f t="shared" ref="AM8:AS8" si="11">IFERROR(IF(HLOOKUP(AM$6,$BB$5:$BE$18,3,FALSE)=0,"",HLOOKUP(AM$6,$BB$5:$BE$18,3,FALSE)),"")</f>
        <v>1</v>
      </c>
      <c r="AN8" s="45" t="str">
        <f t="shared" si="11"/>
        <v/>
      </c>
      <c r="AO8" s="45" t="str">
        <f t="shared" si="11"/>
        <v/>
      </c>
      <c r="AP8" s="45" t="str">
        <f t="shared" si="11"/>
        <v/>
      </c>
      <c r="AQ8" s="45" t="str">
        <f t="shared" si="11"/>
        <v/>
      </c>
      <c r="AR8" s="45" t="str">
        <f t="shared" si="11"/>
        <v/>
      </c>
      <c r="AS8" s="45" t="str">
        <f t="shared" si="11"/>
        <v/>
      </c>
      <c r="AT8" s="2"/>
      <c r="AU8" s="15" t="s">
        <v>8</v>
      </c>
      <c r="AV8" s="16">
        <f>+E19+L19+S19+Z19+AG19+AN19</f>
        <v>32</v>
      </c>
      <c r="AW8" s="38">
        <f>IFERROR(IF(SUMIF($D$5:$AR$5,"Miguitte",$D$7:$AR$7)=0,"",SUMIF($D$5:$AR$5,"Miguitte",$D$7:$AR$7))*2,"")</f>
        <v>1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1</v>
      </c>
      <c r="E9" s="45">
        <f t="shared" si="12"/>
        <v>1</v>
      </c>
      <c r="F9" s="45">
        <f t="shared" si="12"/>
        <v>1</v>
      </c>
      <c r="G9" s="45">
        <f t="shared" si="12"/>
        <v>0.5</v>
      </c>
      <c r="H9" s="45">
        <f t="shared" si="12"/>
        <v>1</v>
      </c>
      <c r="I9" s="45" t="str">
        <f t="shared" si="12"/>
        <v>x</v>
      </c>
      <c r="J9" s="12"/>
      <c r="K9" s="45">
        <f t="shared" ref="K9:P9" si="13">IFERROR(IF(HLOOKUP(K$6,$BB$5:$BE$18,4,FALSE)=0,"",HLOOKUP(K$6,$BB$5:$BE$18,4,FALSE)),"")</f>
        <v>1</v>
      </c>
      <c r="L9" s="45">
        <f t="shared" si="13"/>
        <v>0.5</v>
      </c>
      <c r="M9" s="45">
        <f t="shared" si="13"/>
        <v>1</v>
      </c>
      <c r="N9" s="45">
        <f t="shared" si="13"/>
        <v>1</v>
      </c>
      <c r="O9" s="44">
        <f t="shared" si="13"/>
        <v>1</v>
      </c>
      <c r="P9" s="45">
        <f t="shared" si="13"/>
        <v>1</v>
      </c>
      <c r="Q9" s="12"/>
      <c r="R9" s="45">
        <f t="shared" ref="R9:W9" si="14">IFERROR(IF(HLOOKUP(R$6,$BB$5:$BE$18,4,FALSE)=0,"",HLOOKUP(R$6,$BB$5:$BE$18,4,FALSE)),"")</f>
        <v>0.5</v>
      </c>
      <c r="S9" s="45">
        <f t="shared" si="14"/>
        <v>1</v>
      </c>
      <c r="T9" s="45">
        <f t="shared" si="14"/>
        <v>1</v>
      </c>
      <c r="U9" s="45">
        <f t="shared" si="14"/>
        <v>1</v>
      </c>
      <c r="V9" s="45">
        <f t="shared" si="14"/>
        <v>1</v>
      </c>
      <c r="W9" s="45">
        <f t="shared" si="14"/>
        <v>1</v>
      </c>
      <c r="X9" s="12"/>
      <c r="Y9" s="45">
        <f t="shared" ref="Y9:AD9" si="15">IFERROR(IF(HLOOKUP(Y$6,$BB$5:$BE$18,4,FALSE)=0,"",HLOOKUP(Y$6,$BB$5:$BE$18,4,FALSE)),"")</f>
        <v>1</v>
      </c>
      <c r="Z9" s="45" t="str">
        <f t="shared" si="15"/>
        <v>x</v>
      </c>
      <c r="AA9" s="45">
        <f t="shared" si="15"/>
        <v>0.5</v>
      </c>
      <c r="AB9" s="45">
        <f t="shared" si="15"/>
        <v>1</v>
      </c>
      <c r="AC9" s="44">
        <f t="shared" si="15"/>
        <v>1</v>
      </c>
      <c r="AD9" s="45">
        <f t="shared" si="15"/>
        <v>1</v>
      </c>
      <c r="AE9" s="12"/>
      <c r="AF9" s="45" t="str">
        <f t="shared" ref="AF9:AK9" si="16">IFERROR(IF(HLOOKUP(AF$6,$BB$5:$BE$18,4,FALSE)=0,"",HLOOKUP(AF$6,$BB$5:$BE$18,4,FALSE)),"")</f>
        <v>x</v>
      </c>
      <c r="AG9" s="45">
        <f t="shared" si="16"/>
        <v>1</v>
      </c>
      <c r="AH9" s="45">
        <f t="shared" si="16"/>
        <v>1</v>
      </c>
      <c r="AI9" s="45">
        <f t="shared" si="16"/>
        <v>1</v>
      </c>
      <c r="AJ9" s="44">
        <f t="shared" si="16"/>
        <v>1</v>
      </c>
      <c r="AK9" s="45">
        <f t="shared" si="16"/>
        <v>0.5</v>
      </c>
      <c r="AL9" s="12"/>
      <c r="AM9" s="45">
        <f t="shared" ref="AM9:AS9" si="17">IFERROR(IF(HLOOKUP(AM$6,$BB$5:$BE$18,4,FALSE)=0,"",HLOOKUP(AM$6,$BB$5:$BE$18,4,FALSE)),"")</f>
        <v>1</v>
      </c>
      <c r="AN9" s="45" t="str">
        <f t="shared" si="17"/>
        <v/>
      </c>
      <c r="AO9" s="45" t="str">
        <f t="shared" si="17"/>
        <v/>
      </c>
      <c r="AP9" s="45" t="str">
        <f t="shared" si="17"/>
        <v/>
      </c>
      <c r="AQ9" s="45" t="str">
        <f t="shared" si="17"/>
        <v/>
      </c>
      <c r="AR9" s="45" t="str">
        <f t="shared" si="17"/>
        <v/>
      </c>
      <c r="AS9" s="45" t="str">
        <f t="shared" si="17"/>
        <v/>
      </c>
      <c r="AT9" s="2"/>
      <c r="AU9" s="15" t="s">
        <v>7</v>
      </c>
      <c r="AV9" s="16">
        <f>+F19+M19+T19+AA19+AH19+AO19</f>
        <v>40</v>
      </c>
      <c r="AW9" s="38">
        <f>IFERROR(IF(SUMIF($D$5:$AR$5,"Tim",$D$7:$AR$7)=0,"",SUMIF($D$5:$AR$5,"Tim",$D$7:$AR$7))*2,"")</f>
        <v>1</v>
      </c>
      <c r="AX9" s="38">
        <f>IFERROR(IF(SUMIF($D$5:$AR$5,"Tim",$D$18:$AR$18)=0,"",SUMIF($D$5:$AR$5,"Tim",$D$18:$AR$18)*2),"")</f>
        <v>1</v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45" t="str">
        <f t="shared" si="18"/>
        <v>x</v>
      </c>
      <c r="J10" s="12"/>
      <c r="K10" s="45">
        <f t="shared" ref="K10:P10" si="19">IFERROR(IF(HLOOKUP(K$6,$BB$5:$BE$18,5,FALSE)=0,"",HLOOKUP(K$6,$BB$5:$BE$18,5,FALSE)),"")</f>
        <v>1</v>
      </c>
      <c r="L10" s="45">
        <f t="shared" si="19"/>
        <v>1</v>
      </c>
      <c r="M10" s="45">
        <f t="shared" si="19"/>
        <v>1</v>
      </c>
      <c r="N10" s="45">
        <f t="shared" si="19"/>
        <v>1</v>
      </c>
      <c r="O10" s="44">
        <f t="shared" si="19"/>
        <v>1</v>
      </c>
      <c r="P10" s="45">
        <f t="shared" si="19"/>
        <v>1</v>
      </c>
      <c r="Q10" s="12"/>
      <c r="R10" s="45">
        <f t="shared" ref="R10:W10" si="20">IFERROR(IF(HLOOKUP(R$6,$BB$5:$BE$18,5,FALSE)=0,"",HLOOKUP(R$6,$BB$5:$BE$18,5,FALSE)),"")</f>
        <v>1</v>
      </c>
      <c r="S10" s="45">
        <f t="shared" si="20"/>
        <v>1</v>
      </c>
      <c r="T10" s="45">
        <f t="shared" si="20"/>
        <v>1</v>
      </c>
      <c r="U10" s="45">
        <f t="shared" si="20"/>
        <v>1</v>
      </c>
      <c r="V10" s="45">
        <f t="shared" si="20"/>
        <v>1</v>
      </c>
      <c r="W10" s="45">
        <f t="shared" si="20"/>
        <v>1</v>
      </c>
      <c r="X10" s="12"/>
      <c r="Y10" s="45">
        <f t="shared" ref="Y10:AD10" si="21">IFERROR(IF(HLOOKUP(Y$6,$BB$5:$BE$18,5,FALSE)=0,"",HLOOKUP(Y$6,$BB$5:$BE$18,5,FALSE)),"")</f>
        <v>1</v>
      </c>
      <c r="Z10" s="45" t="str">
        <f t="shared" si="21"/>
        <v>x</v>
      </c>
      <c r="AA10" s="45">
        <f t="shared" si="21"/>
        <v>1</v>
      </c>
      <c r="AB10" s="45">
        <f t="shared" si="21"/>
        <v>1</v>
      </c>
      <c r="AC10" s="44">
        <f t="shared" si="21"/>
        <v>1</v>
      </c>
      <c r="AD10" s="45">
        <f t="shared" si="21"/>
        <v>1</v>
      </c>
      <c r="AE10" s="12"/>
      <c r="AF10" s="45" t="str">
        <f t="shared" ref="AF10:AK10" si="22">IFERROR(IF(HLOOKUP(AF$6,$BB$5:$BE$18,5,FALSE)=0,"",HLOOKUP(AF$6,$BB$5:$BE$18,5,FALSE)),"")</f>
        <v>x</v>
      </c>
      <c r="AG10" s="45">
        <f t="shared" si="22"/>
        <v>1</v>
      </c>
      <c r="AH10" s="45">
        <f t="shared" si="22"/>
        <v>1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>
        <f t="shared" ref="AM10:AS10" si="23">IFERROR(IF(HLOOKUP(AM$6,$BB$5:$BE$18,5,FALSE)=0,"",HLOOKUP(AM$6,$BB$5:$BE$18,5,FALSE)),"")</f>
        <v>1</v>
      </c>
      <c r="AN10" s="45" t="str">
        <f t="shared" si="23"/>
        <v/>
      </c>
      <c r="AO10" s="45" t="str">
        <f t="shared" si="23"/>
        <v/>
      </c>
      <c r="AP10" s="45" t="str">
        <f t="shared" si="23"/>
        <v/>
      </c>
      <c r="AQ10" s="45" t="str">
        <f t="shared" si="23"/>
        <v/>
      </c>
      <c r="AR10" s="45" t="str">
        <f t="shared" si="23"/>
        <v/>
      </c>
      <c r="AS10" s="45" t="str">
        <f t="shared" si="23"/>
        <v/>
      </c>
      <c r="AT10" s="2"/>
      <c r="AU10" s="15" t="s">
        <v>37</v>
      </c>
      <c r="AV10" s="16">
        <f>+H19+O19+V19+AC19+AJ19+AQ19</f>
        <v>40</v>
      </c>
      <c r="AW10" s="38">
        <f>IFERROR(IF(SUMIF($D$5:$AR$5,"David",$D$7:$AR$7)=0,"",SUMIF($D$5:$AR$5,"David",$D$7:$AR$7))*2,"")</f>
        <v>1</v>
      </c>
      <c r="AX10" s="38" t="str">
        <f>IFERROR(IF(SUMIF($D$5:$AR$5,"David",$D$18:$AR$18)=0,"",SUMIF($D$5:$AR$5,"David",$D$18:$AR$18)*2),"")</f>
        <v/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45" t="str">
        <f t="shared" si="24"/>
        <v>x</v>
      </c>
      <c r="J11" s="12"/>
      <c r="K11" s="45">
        <f t="shared" ref="K11:P11" si="25">IFERROR(IF(HLOOKUP(K$6,$BB$5:$BE$18,6,FALSE)=0,"",HLOOKUP(K$6,$BB$5:$BE$18,6,FALSE)),"")</f>
        <v>1</v>
      </c>
      <c r="L11" s="45">
        <f t="shared" si="25"/>
        <v>1</v>
      </c>
      <c r="M11" s="45">
        <f t="shared" si="25"/>
        <v>1</v>
      </c>
      <c r="N11" s="45">
        <f t="shared" si="25"/>
        <v>1</v>
      </c>
      <c r="O11" s="44">
        <f t="shared" si="25"/>
        <v>1</v>
      </c>
      <c r="P11" s="45">
        <f t="shared" si="25"/>
        <v>1</v>
      </c>
      <c r="Q11" s="12"/>
      <c r="R11" s="45">
        <f t="shared" ref="R11:W11" si="26">IFERROR(IF(HLOOKUP(R$6,$BB$5:$BE$18,6,FALSE)=0,"",HLOOKUP(R$6,$BB$5:$BE$18,6,FALSE)),"")</f>
        <v>1</v>
      </c>
      <c r="S11" s="45">
        <f t="shared" si="26"/>
        <v>1</v>
      </c>
      <c r="T11" s="45">
        <f t="shared" si="26"/>
        <v>1</v>
      </c>
      <c r="U11" s="45">
        <f t="shared" si="26"/>
        <v>1</v>
      </c>
      <c r="V11" s="45">
        <f t="shared" si="26"/>
        <v>1</v>
      </c>
      <c r="W11" s="45">
        <f t="shared" si="26"/>
        <v>1</v>
      </c>
      <c r="X11" s="12"/>
      <c r="Y11" s="45">
        <f t="shared" ref="Y11:AD11" si="27">IFERROR(IF(HLOOKUP(Y$6,$BB$5:$BE$18,6,FALSE)=0,"",HLOOKUP(Y$6,$BB$5:$BE$18,6,FALSE)),"")</f>
        <v>1</v>
      </c>
      <c r="Z11" s="45" t="str">
        <f t="shared" si="27"/>
        <v>x</v>
      </c>
      <c r="AA11" s="45">
        <f t="shared" si="27"/>
        <v>1</v>
      </c>
      <c r="AB11" s="45">
        <f t="shared" si="27"/>
        <v>1</v>
      </c>
      <c r="AC11" s="44">
        <f t="shared" si="27"/>
        <v>1</v>
      </c>
      <c r="AD11" s="45">
        <f t="shared" si="27"/>
        <v>1</v>
      </c>
      <c r="AE11" s="12"/>
      <c r="AF11" s="45" t="str">
        <f t="shared" ref="AF11:AK11" si="28">IFERROR(IF(HLOOKUP(AF$6,$BB$5:$BE$18,6,FALSE)=0,"",HLOOKUP(AF$6,$BB$5:$BE$18,6,FALSE)),"")</f>
        <v>x</v>
      </c>
      <c r="AG11" s="45">
        <f t="shared" si="28"/>
        <v>1</v>
      </c>
      <c r="AH11" s="45">
        <f t="shared" si="28"/>
        <v>1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>
        <f t="shared" ref="AM11:AS11" si="29">IFERROR(IF(HLOOKUP(AM$6,$BB$5:$BE$18,6,FALSE)=0,"",HLOOKUP(AM$6,$BB$5:$BE$18,6,FALSE)),"")</f>
        <v>1</v>
      </c>
      <c r="AN11" s="45" t="str">
        <f t="shared" si="29"/>
        <v/>
      </c>
      <c r="AO11" s="45" t="str">
        <f t="shared" si="29"/>
        <v/>
      </c>
      <c r="AP11" s="45" t="str">
        <f t="shared" si="29"/>
        <v/>
      </c>
      <c r="AQ11" s="45" t="str">
        <f t="shared" si="29"/>
        <v/>
      </c>
      <c r="AR11" s="45" t="str">
        <f t="shared" si="29"/>
        <v/>
      </c>
      <c r="AS11" s="45" t="str">
        <f t="shared" si="29"/>
        <v/>
      </c>
      <c r="AT11" s="2"/>
      <c r="AU11" s="15" t="s">
        <v>46</v>
      </c>
      <c r="AV11" s="16">
        <f>+G19+N19+U19+AB19+AP19+AI19</f>
        <v>40</v>
      </c>
      <c r="AW11" s="38">
        <f>IFERROR(IF(SUMIF($D$5:$AR$5,"Emre",$D$7:$AR$7)=0,"",SUMIF($D$5:$AR$5,"Emre",$D$7:$AR$7))*2,"")</f>
        <v>1</v>
      </c>
      <c r="AX11" s="38">
        <f>IFERROR(IF(SUMIF($D$5:$AR$5,"Emre",$D$18:$AR$18)=0,"",SUMIF($D$5:$AR$5,"Emre",$D$18:$AR$18)*2),"")</f>
        <v>1</v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45" t="str">
        <f t="shared" si="30"/>
        <v>x</v>
      </c>
      <c r="J12" s="12"/>
      <c r="K12" s="45">
        <f t="shared" ref="K12:P12" si="31">IFERROR(IF(HLOOKUP(K$6,$BB$5:$BE$18,7,FALSE)=0,"",HLOOKUP(K$6,$BB$5:$BE$18,7,FALSE)),"")</f>
        <v>1</v>
      </c>
      <c r="L12" s="45">
        <f t="shared" si="31"/>
        <v>1</v>
      </c>
      <c r="M12" s="45">
        <f t="shared" si="31"/>
        <v>1</v>
      </c>
      <c r="N12" s="45">
        <f t="shared" si="31"/>
        <v>1</v>
      </c>
      <c r="O12" s="44">
        <f t="shared" si="31"/>
        <v>1</v>
      </c>
      <c r="P12" s="45">
        <f t="shared" si="31"/>
        <v>1</v>
      </c>
      <c r="Q12" s="12"/>
      <c r="R12" s="45">
        <f t="shared" ref="R12:W12" si="32">IFERROR(IF(HLOOKUP(R$6,$BB$5:$BE$18,7,FALSE)=0,"",HLOOKUP(R$6,$BB$5:$BE$18,7,FALSE)),"")</f>
        <v>1</v>
      </c>
      <c r="S12" s="45">
        <f t="shared" si="32"/>
        <v>1</v>
      </c>
      <c r="T12" s="45">
        <f t="shared" si="32"/>
        <v>1</v>
      </c>
      <c r="U12" s="45">
        <f t="shared" si="32"/>
        <v>1</v>
      </c>
      <c r="V12" s="45">
        <f t="shared" si="32"/>
        <v>1</v>
      </c>
      <c r="W12" s="45">
        <f t="shared" si="32"/>
        <v>1</v>
      </c>
      <c r="X12" s="12"/>
      <c r="Y12" s="45">
        <f t="shared" ref="Y12:AD12" si="33">IFERROR(IF(HLOOKUP(Y$6,$BB$5:$BE$18,7,FALSE)=0,"",HLOOKUP(Y$6,$BB$5:$BE$18,7,FALSE)),"")</f>
        <v>1</v>
      </c>
      <c r="Z12" s="45" t="str">
        <f t="shared" si="33"/>
        <v>x</v>
      </c>
      <c r="AA12" s="45">
        <f t="shared" si="33"/>
        <v>1</v>
      </c>
      <c r="AB12" s="45">
        <f t="shared" si="33"/>
        <v>1</v>
      </c>
      <c r="AC12" s="44">
        <f t="shared" si="33"/>
        <v>1</v>
      </c>
      <c r="AD12" s="45">
        <f t="shared" si="33"/>
        <v>1</v>
      </c>
      <c r="AE12" s="12"/>
      <c r="AF12" s="45" t="str">
        <f t="shared" ref="AF12:AK12" si="34">IFERROR(IF(HLOOKUP(AF$6,$BB$5:$BE$18,7,FALSE)=0,"",HLOOKUP(AF$6,$BB$5:$BE$18,7,FALSE)),"")</f>
        <v>x</v>
      </c>
      <c r="AG12" s="45">
        <f t="shared" si="34"/>
        <v>1</v>
      </c>
      <c r="AH12" s="45">
        <f t="shared" si="34"/>
        <v>1</v>
      </c>
      <c r="AI12" s="45">
        <f t="shared" si="34"/>
        <v>1</v>
      </c>
      <c r="AJ12" s="44">
        <f t="shared" si="34"/>
        <v>1</v>
      </c>
      <c r="AK12" s="45">
        <f t="shared" si="34"/>
        <v>1</v>
      </c>
      <c r="AL12" s="12"/>
      <c r="AM12" s="45">
        <f t="shared" ref="AM12:AS12" si="35">IFERROR(IF(HLOOKUP(AM$6,$BB$5:$BE$18,7,FALSE)=0,"",HLOOKUP(AM$6,$BB$5:$BE$18,7,FALSE)),"")</f>
        <v>1</v>
      </c>
      <c r="AN12" s="45" t="str">
        <f t="shared" si="35"/>
        <v/>
      </c>
      <c r="AO12" s="45" t="str">
        <f t="shared" si="35"/>
        <v/>
      </c>
      <c r="AP12" s="45" t="str">
        <f t="shared" si="35"/>
        <v/>
      </c>
      <c r="AQ12" s="45" t="str">
        <f t="shared" si="35"/>
        <v/>
      </c>
      <c r="AR12" s="45" t="str">
        <f t="shared" si="35"/>
        <v/>
      </c>
      <c r="AS12" s="45" t="str">
        <f t="shared" si="35"/>
        <v/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32</v>
      </c>
      <c r="AW13" s="38" t="str">
        <f>IFERROR(IF(SUMIF($D$5:$AR$5,"Stefan",$D$7:$AR$7)=0,"",SUMIF($D$5:$AR$5,"Stefan",$D$7:$AR$7))*2,"")</f>
        <v/>
      </c>
      <c r="AX13" s="38">
        <f>IFERROR(IF(SUMIF($D$5:$AR$5,"Stefan",$D$18:$AR$18)=0,"",SUMIF($D$5:$AR$5,"Stefan",$D$18:$AR$18)*2),"")</f>
        <v>1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45" t="str">
        <f t="shared" si="36"/>
        <v>x</v>
      </c>
      <c r="J14" s="12"/>
      <c r="K14" s="45">
        <f t="shared" ref="K14:P14" si="37">IFERROR(IF(HLOOKUP(K$6,$BB$5:$BE$18,9,FALSE)=0,"",HLOOKUP(K$6,$BB$5:$BE$18,9,FALSE)),"")</f>
        <v>1</v>
      </c>
      <c r="L14" s="45">
        <f t="shared" si="37"/>
        <v>1</v>
      </c>
      <c r="M14" s="45">
        <f t="shared" si="37"/>
        <v>1</v>
      </c>
      <c r="N14" s="45">
        <f t="shared" si="37"/>
        <v>1</v>
      </c>
      <c r="O14" s="44">
        <f t="shared" si="37"/>
        <v>1</v>
      </c>
      <c r="P14" s="45">
        <f t="shared" si="37"/>
        <v>1</v>
      </c>
      <c r="Q14" s="12"/>
      <c r="R14" s="45">
        <f t="shared" ref="R14:W14" si="38">IFERROR(IF(HLOOKUP(R$6,$BB$5:$BE$18,9,FALSE)=0,"",HLOOKUP(R$6,$BB$5:$BE$18,9,FALSE)),"")</f>
        <v>1</v>
      </c>
      <c r="S14" s="45">
        <f t="shared" si="38"/>
        <v>1</v>
      </c>
      <c r="T14" s="45">
        <f t="shared" si="38"/>
        <v>1</v>
      </c>
      <c r="U14" s="45">
        <f t="shared" si="38"/>
        <v>1</v>
      </c>
      <c r="V14" s="45">
        <f t="shared" si="38"/>
        <v>1</v>
      </c>
      <c r="W14" s="45">
        <f t="shared" si="38"/>
        <v>1</v>
      </c>
      <c r="X14" s="12"/>
      <c r="Y14" s="45">
        <f t="shared" ref="Y14:AD14" si="39">IFERROR(IF(HLOOKUP(Y$6,$BB$5:$BE$18,9,FALSE)=0,"",HLOOKUP(Y$6,$BB$5:$BE$18,9,FALSE)),"")</f>
        <v>1</v>
      </c>
      <c r="Z14" s="45" t="str">
        <f t="shared" si="39"/>
        <v>x</v>
      </c>
      <c r="AA14" s="45">
        <f t="shared" si="39"/>
        <v>1</v>
      </c>
      <c r="AB14" s="45">
        <f t="shared" si="39"/>
        <v>1</v>
      </c>
      <c r="AC14" s="44">
        <f t="shared" si="39"/>
        <v>1</v>
      </c>
      <c r="AD14" s="45">
        <f t="shared" si="39"/>
        <v>1</v>
      </c>
      <c r="AE14" s="12"/>
      <c r="AF14" s="45" t="str">
        <f t="shared" ref="AF14:AK14" si="40">IFERROR(IF(HLOOKUP(AF$6,$BB$5:$BE$18,9,FALSE)=0,"",HLOOKUP(AF$6,$BB$5:$BE$18,9,FALSE)),"")</f>
        <v>x</v>
      </c>
      <c r="AG14" s="45">
        <f t="shared" si="40"/>
        <v>1</v>
      </c>
      <c r="AH14" s="45">
        <f t="shared" si="40"/>
        <v>1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104" t="str">
        <f>IF(SUM(AW7:AW13)=0,"LET OP, NIETS INGEVULD!!","Goed bezig!!")</f>
        <v>Goed bezig!!</v>
      </c>
      <c r="AX14" s="104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45" t="str">
        <f t="shared" si="41"/>
        <v>x</v>
      </c>
      <c r="J15" s="12"/>
      <c r="K15" s="45">
        <f t="shared" ref="K15:P15" si="42">IFERROR(IF(HLOOKUP(K$6,$BB$5:$BE$18,10,FALSE)=0,"",HLOOKUP(K$6,$BB$5:$BE$18,10,FALSE)),"")</f>
        <v>1</v>
      </c>
      <c r="L15" s="45">
        <f t="shared" si="42"/>
        <v>1</v>
      </c>
      <c r="M15" s="45">
        <f t="shared" si="42"/>
        <v>1</v>
      </c>
      <c r="N15" s="45">
        <f t="shared" si="42"/>
        <v>1</v>
      </c>
      <c r="O15" s="44">
        <f t="shared" si="42"/>
        <v>1</v>
      </c>
      <c r="P15" s="45">
        <f t="shared" si="42"/>
        <v>1</v>
      </c>
      <c r="Q15" s="12"/>
      <c r="R15" s="45">
        <f t="shared" ref="R15:W15" si="43">IFERROR(IF(HLOOKUP(R$6,$BB$5:$BE$18,10,FALSE)=0,"",HLOOKUP(R$6,$BB$5:$BE$18,10,FALSE)),"")</f>
        <v>1</v>
      </c>
      <c r="S15" s="45">
        <f t="shared" si="43"/>
        <v>1</v>
      </c>
      <c r="T15" s="45">
        <f t="shared" si="43"/>
        <v>1</v>
      </c>
      <c r="U15" s="45">
        <f t="shared" si="43"/>
        <v>1</v>
      </c>
      <c r="V15" s="45">
        <f t="shared" si="43"/>
        <v>1</v>
      </c>
      <c r="W15" s="45">
        <f t="shared" si="43"/>
        <v>1</v>
      </c>
      <c r="X15" s="12"/>
      <c r="Y15" s="45">
        <f t="shared" ref="Y15:AD15" si="44">IFERROR(IF(HLOOKUP(Y$6,$BB$5:$BE$18,10,FALSE)=0,"",HLOOKUP(Y$6,$BB$5:$BE$18,10,FALSE)),"")</f>
        <v>1</v>
      </c>
      <c r="Z15" s="45" t="str">
        <f t="shared" si="44"/>
        <v>x</v>
      </c>
      <c r="AA15" s="45">
        <f t="shared" si="44"/>
        <v>1</v>
      </c>
      <c r="AB15" s="45">
        <f t="shared" si="44"/>
        <v>1</v>
      </c>
      <c r="AC15" s="44">
        <f t="shared" si="44"/>
        <v>1</v>
      </c>
      <c r="AD15" s="45">
        <f t="shared" si="44"/>
        <v>1</v>
      </c>
      <c r="AE15" s="12"/>
      <c r="AF15" s="45" t="str">
        <f t="shared" ref="AF15:AK15" si="45">IFERROR(IF(HLOOKUP(AF$6,$BB$5:$BE$18,10,FALSE)=0,"",HLOOKUP(AF$6,$BB$5:$BE$18,10,FALSE)),"")</f>
        <v>x</v>
      </c>
      <c r="AG15" s="45">
        <f t="shared" si="45"/>
        <v>1</v>
      </c>
      <c r="AH15" s="45">
        <f t="shared" si="45"/>
        <v>1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1</v>
      </c>
      <c r="E16" s="45">
        <f t="shared" si="46"/>
        <v>1</v>
      </c>
      <c r="F16" s="45">
        <f t="shared" si="46"/>
        <v>1</v>
      </c>
      <c r="G16" s="45">
        <f t="shared" si="46"/>
        <v>1</v>
      </c>
      <c r="H16" s="45">
        <f t="shared" si="46"/>
        <v>0.5</v>
      </c>
      <c r="I16" s="45" t="str">
        <f t="shared" si="46"/>
        <v>x</v>
      </c>
      <c r="J16" s="12"/>
      <c r="K16" s="45">
        <f t="shared" ref="K16:P16" si="47">IFERROR(IF(HLOOKUP(K$6,$BB$5:$BE$18,11,FALSE)=0,"",HLOOKUP(K$6,$BB$5:$BE$18,11,FALSE)),"")</f>
        <v>1</v>
      </c>
      <c r="L16" s="45">
        <f t="shared" si="47"/>
        <v>1</v>
      </c>
      <c r="M16" s="45">
        <f t="shared" si="47"/>
        <v>0.5</v>
      </c>
      <c r="N16" s="45">
        <f t="shared" si="47"/>
        <v>1</v>
      </c>
      <c r="O16" s="44">
        <f t="shared" si="47"/>
        <v>1</v>
      </c>
      <c r="P16" s="45">
        <f t="shared" si="47"/>
        <v>1</v>
      </c>
      <c r="Q16" s="12"/>
      <c r="R16" s="45">
        <f t="shared" ref="R16:W16" si="48">IFERROR(IF(HLOOKUP(R$6,$BB$5:$BE$18,11,FALSE)=0,"",HLOOKUP(R$6,$BB$5:$BE$18,11,FALSE)),"")</f>
        <v>1</v>
      </c>
      <c r="S16" s="45">
        <f t="shared" si="48"/>
        <v>1</v>
      </c>
      <c r="T16" s="45">
        <f t="shared" si="48"/>
        <v>1</v>
      </c>
      <c r="U16" s="45">
        <f t="shared" si="48"/>
        <v>0.5</v>
      </c>
      <c r="V16" s="45">
        <f t="shared" si="48"/>
        <v>1</v>
      </c>
      <c r="W16" s="45">
        <f t="shared" si="48"/>
        <v>1</v>
      </c>
      <c r="X16" s="12"/>
      <c r="Y16" s="45">
        <f t="shared" ref="Y16:AD16" si="49">IFERROR(IF(HLOOKUP(Y$6,$BB$5:$BE$18,11,FALSE)=0,"",HLOOKUP(Y$6,$BB$5:$BE$18,11,FALSE)),"")</f>
        <v>0.5</v>
      </c>
      <c r="Z16" s="45" t="str">
        <f t="shared" si="49"/>
        <v>x</v>
      </c>
      <c r="AA16" s="45">
        <f t="shared" si="49"/>
        <v>1</v>
      </c>
      <c r="AB16" s="45">
        <f t="shared" si="49"/>
        <v>1</v>
      </c>
      <c r="AC16" s="44">
        <f t="shared" si="49"/>
        <v>1</v>
      </c>
      <c r="AD16" s="45">
        <f t="shared" si="49"/>
        <v>1</v>
      </c>
      <c r="AE16" s="12"/>
      <c r="AF16" s="45" t="str">
        <f t="shared" ref="AF16:AK16" si="50">IFERROR(IF(HLOOKUP(AF$6,$BB$5:$BE$18,11,FALSE)=0,"",HLOOKUP(AF$6,$BB$5:$BE$18,11,FALSE)),"")</f>
        <v>x</v>
      </c>
      <c r="AG16" s="45">
        <f t="shared" si="50"/>
        <v>0.5</v>
      </c>
      <c r="AH16" s="45">
        <f t="shared" si="50"/>
        <v>1</v>
      </c>
      <c r="AI16" s="45">
        <f t="shared" si="50"/>
        <v>1</v>
      </c>
      <c r="AJ16" s="44">
        <f t="shared" si="50"/>
        <v>1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IFERROR(IF(HLOOKUP(D$6,$BB$5:$BE$18,12,FALSE)=0,"",HLOOKUP(D$6,$BB$5:$BE$18,12,FALSE)),"")</f>
        <v>1</v>
      </c>
      <c r="E17" s="45">
        <f t="shared" si="51"/>
        <v>1</v>
      </c>
      <c r="F17" s="45">
        <f t="shared" si="51"/>
        <v>1</v>
      </c>
      <c r="G17" s="45">
        <f t="shared" si="51"/>
        <v>1</v>
      </c>
      <c r="H17" s="45" t="str">
        <f t="shared" si="51"/>
        <v/>
      </c>
      <c r="I17" s="45" t="str">
        <f t="shared" si="51"/>
        <v>x</v>
      </c>
      <c r="J17" s="12"/>
      <c r="K17" s="45">
        <f t="shared" ref="K17:P17" si="52">IFERROR(IF(HLOOKUP(K$6,$BB$5:$BE$18,12,FALSE)=0,"",HLOOKUP(K$6,$BB$5:$BE$18,12,FALSE)),"")</f>
        <v>1</v>
      </c>
      <c r="L17" s="45">
        <f t="shared" si="52"/>
        <v>1</v>
      </c>
      <c r="M17" s="45" t="str">
        <f t="shared" si="52"/>
        <v/>
      </c>
      <c r="N17" s="45">
        <f t="shared" si="52"/>
        <v>1</v>
      </c>
      <c r="O17" s="44">
        <f t="shared" si="52"/>
        <v>1</v>
      </c>
      <c r="P17" s="45">
        <f t="shared" si="52"/>
        <v>1</v>
      </c>
      <c r="Q17" s="12"/>
      <c r="R17" s="45">
        <f t="shared" ref="R17:W17" si="53">IFERROR(IF(HLOOKUP(R$6,$BB$5:$BE$18,12,FALSE)=0,"",HLOOKUP(R$6,$BB$5:$BE$18,12,FALSE)),"")</f>
        <v>1</v>
      </c>
      <c r="S17" s="45">
        <f t="shared" si="53"/>
        <v>1</v>
      </c>
      <c r="T17" s="45">
        <f t="shared" si="53"/>
        <v>1</v>
      </c>
      <c r="U17" s="45" t="str">
        <f t="shared" si="53"/>
        <v/>
      </c>
      <c r="V17" s="45">
        <f t="shared" si="53"/>
        <v>1</v>
      </c>
      <c r="W17" s="45">
        <f t="shared" si="53"/>
        <v>1</v>
      </c>
      <c r="X17" s="12"/>
      <c r="Y17" s="45" t="str">
        <f t="shared" ref="Y17:AD17" si="54">IFERROR(IF(HLOOKUP(Y$6,$BB$5:$BE$18,12,FALSE)=0,"",HLOOKUP(Y$6,$BB$5:$BE$18,12,FALSE)),"")</f>
        <v/>
      </c>
      <c r="Z17" s="45" t="str">
        <f t="shared" si="54"/>
        <v>x</v>
      </c>
      <c r="AA17" s="45">
        <f t="shared" si="54"/>
        <v>1</v>
      </c>
      <c r="AB17" s="45">
        <f t="shared" si="54"/>
        <v>1</v>
      </c>
      <c r="AC17" s="44">
        <f t="shared" si="54"/>
        <v>1</v>
      </c>
      <c r="AD17" s="45">
        <f t="shared" si="54"/>
        <v>1</v>
      </c>
      <c r="AE17" s="12"/>
      <c r="AF17" s="45" t="str">
        <f t="shared" ref="AF17:AK17" si="55">IFERROR(IF(HLOOKUP(AF$6,$BB$5:$BE$18,12,FALSE)=0,"",HLOOKUP(AF$6,$BB$5:$BE$18,12,FALSE)),"")</f>
        <v>x</v>
      </c>
      <c r="AG17" s="45" t="str">
        <f t="shared" si="55"/>
        <v/>
      </c>
      <c r="AH17" s="45">
        <f t="shared" si="55"/>
        <v>1</v>
      </c>
      <c r="AI17" s="45">
        <f t="shared" si="55"/>
        <v>1</v>
      </c>
      <c r="AJ17" s="44">
        <f t="shared" si="55"/>
        <v>1</v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/>
      </c>
      <c r="E18" s="45" t="str">
        <f t="shared" si="56"/>
        <v/>
      </c>
      <c r="F18" s="45" t="str">
        <f t="shared" si="56"/>
        <v/>
      </c>
      <c r="G18" s="45">
        <f t="shared" si="56"/>
        <v>0.5</v>
      </c>
      <c r="H18" s="45" t="str">
        <f t="shared" si="56"/>
        <v/>
      </c>
      <c r="I18" s="45" t="str">
        <f t="shared" si="56"/>
        <v>x</v>
      </c>
      <c r="J18" s="12"/>
      <c r="K18" s="45" t="str">
        <f t="shared" ref="K18:P18" si="57">IFERROR(IF(HLOOKUP(K$6,$BB$5:$BE$18,13,FALSE)=0,"",HLOOKUP(K$6,$BB$5:$BE$18,13,FALSE)),"")</f>
        <v/>
      </c>
      <c r="L18" s="45">
        <f t="shared" si="57"/>
        <v>0.5</v>
      </c>
      <c r="M18" s="45" t="str">
        <f t="shared" si="57"/>
        <v/>
      </c>
      <c r="N18" s="45" t="str">
        <f t="shared" si="57"/>
        <v/>
      </c>
      <c r="O18" s="44" t="str">
        <f t="shared" si="57"/>
        <v/>
      </c>
      <c r="P18" s="45" t="str">
        <f t="shared" si="57"/>
        <v/>
      </c>
      <c r="Q18" s="12"/>
      <c r="R18" s="45">
        <f t="shared" ref="R18:W18" si="58">IFERROR(IF(HLOOKUP(R$6,$BB$5:$BE$18,13,FALSE)=0,"",HLOOKUP(R$6,$BB$5:$BE$18,13,FALSE)),"")</f>
        <v>0.5</v>
      </c>
      <c r="S18" s="45" t="str">
        <f t="shared" si="58"/>
        <v/>
      </c>
      <c r="T18" s="45" t="str">
        <f t="shared" si="58"/>
        <v/>
      </c>
      <c r="U18" s="45" t="str">
        <f t="shared" si="58"/>
        <v/>
      </c>
      <c r="V18" s="45" t="str">
        <f t="shared" si="58"/>
        <v/>
      </c>
      <c r="W18" s="45" t="str">
        <f t="shared" si="58"/>
        <v/>
      </c>
      <c r="X18" s="12"/>
      <c r="Y18" s="45" t="str">
        <f t="shared" ref="Y18:AD18" si="59">IFERROR(IF(HLOOKUP(Y$6,$BB$5:$BE$18,13,FALSE)=0,"",HLOOKUP(Y$6,$BB$5:$BE$18,13,FALSE)),"")</f>
        <v/>
      </c>
      <c r="Z18" s="45" t="str">
        <f t="shared" si="59"/>
        <v>x</v>
      </c>
      <c r="AA18" s="45">
        <f t="shared" si="59"/>
        <v>0.5</v>
      </c>
      <c r="AB18" s="45" t="str">
        <f t="shared" si="59"/>
        <v/>
      </c>
      <c r="AC18" s="44" t="str">
        <f t="shared" si="59"/>
        <v/>
      </c>
      <c r="AD18" s="45" t="str">
        <f t="shared" si="59"/>
        <v/>
      </c>
      <c r="AE18" s="12"/>
      <c r="AF18" s="45" t="str">
        <f t="shared" ref="AF18:AK18" si="60">IFERROR(IF(HLOOKUP(AF$6,$BB$5:$BE$18,13,FALSE)=0,"",HLOOKUP(AF$6,$BB$5:$BE$18,13,FALSE)),"")</f>
        <v>x</v>
      </c>
      <c r="AG18" s="45" t="str">
        <f t="shared" si="60"/>
        <v/>
      </c>
      <c r="AH18" s="45" t="str">
        <f t="shared" si="60"/>
        <v/>
      </c>
      <c r="AI18" s="45" t="str">
        <f t="shared" si="60"/>
        <v/>
      </c>
      <c r="AJ18" s="44" t="str">
        <f t="shared" si="60"/>
        <v/>
      </c>
      <c r="AK18" s="45">
        <f t="shared" si="60"/>
        <v>0.5</v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0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8</v>
      </c>
      <c r="S19" s="18">
        <f t="shared" si="61"/>
        <v>8</v>
      </c>
      <c r="T19" s="18">
        <f t="shared" si="61"/>
        <v>8</v>
      </c>
      <c r="U19" s="18">
        <f t="shared" si="61"/>
        <v>8</v>
      </c>
      <c r="V19" s="18">
        <f t="shared" si="61"/>
        <v>8</v>
      </c>
      <c r="W19" s="18">
        <f t="shared" si="61"/>
        <v>8</v>
      </c>
      <c r="X19" s="36"/>
      <c r="Y19" s="18">
        <f t="shared" si="61"/>
        <v>8</v>
      </c>
      <c r="Z19" s="18">
        <f t="shared" si="61"/>
        <v>0</v>
      </c>
      <c r="AA19" s="18">
        <f t="shared" si="61"/>
        <v>8</v>
      </c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36"/>
      <c r="AF19" s="18">
        <f t="shared" si="61"/>
        <v>0</v>
      </c>
      <c r="AG19" s="18">
        <f t="shared" si="61"/>
        <v>8</v>
      </c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5.5</v>
      </c>
      <c r="AN19" s="18">
        <f t="shared" si="61"/>
        <v>0</v>
      </c>
      <c r="AO19" s="18">
        <f t="shared" si="61"/>
        <v>0</v>
      </c>
      <c r="AP19" s="18">
        <f t="shared" si="61"/>
        <v>0</v>
      </c>
      <c r="AQ19" s="18">
        <f t="shared" si="61"/>
        <v>0</v>
      </c>
      <c r="AR19" s="18">
        <f t="shared" si="61"/>
        <v>0</v>
      </c>
      <c r="AS19" s="18">
        <f t="shared" si="61"/>
        <v>0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01"/>
      <c r="J21" s="19"/>
      <c r="K21" s="129" t="s">
        <v>36</v>
      </c>
      <c r="L21" s="129"/>
      <c r="M21" s="129"/>
      <c r="N21" s="129"/>
      <c r="O21" s="129"/>
      <c r="P21" s="101"/>
      <c r="Q21" s="19"/>
      <c r="R21" s="129" t="s">
        <v>3</v>
      </c>
      <c r="S21" s="129"/>
      <c r="T21" s="129"/>
      <c r="U21" s="129"/>
      <c r="V21" s="129"/>
      <c r="W21" s="101"/>
      <c r="X21" s="19"/>
      <c r="Y21" s="129" t="s">
        <v>19</v>
      </c>
      <c r="Z21" s="129"/>
      <c r="AA21" s="129"/>
      <c r="AB21" s="129"/>
      <c r="AC21" s="129"/>
      <c r="AD21" s="101"/>
      <c r="AE21" s="19"/>
      <c r="AF21" s="129" t="s">
        <v>38</v>
      </c>
      <c r="AG21" s="129"/>
      <c r="AH21" s="129"/>
      <c r="AI21" s="129"/>
      <c r="AJ21" s="129"/>
      <c r="AK21" s="101"/>
      <c r="AL21" s="19"/>
      <c r="AM21" s="129"/>
      <c r="AN21" s="129"/>
      <c r="AO21" s="129"/>
      <c r="AP21" s="129"/>
      <c r="AQ21" s="129"/>
      <c r="AR21" s="129"/>
      <c r="AS21" s="101"/>
      <c r="AT21" s="2"/>
    </row>
    <row r="22" spans="1:57" x14ac:dyDescent="0.25">
      <c r="D22" s="132" t="s">
        <v>22</v>
      </c>
      <c r="E22" s="132"/>
      <c r="F22" s="132"/>
      <c r="G22" s="103"/>
      <c r="H22" s="132" t="s">
        <v>23</v>
      </c>
      <c r="I22" s="132"/>
      <c r="K22" s="132" t="s">
        <v>22</v>
      </c>
      <c r="L22" s="132"/>
      <c r="M22" s="132"/>
      <c r="N22" s="103"/>
      <c r="O22" s="132" t="s">
        <v>23</v>
      </c>
      <c r="P22" s="132"/>
      <c r="R22" s="132" t="s">
        <v>22</v>
      </c>
      <c r="S22" s="132"/>
      <c r="T22" s="132"/>
      <c r="U22" s="103"/>
      <c r="V22" s="132" t="s">
        <v>23</v>
      </c>
      <c r="W22" s="132"/>
      <c r="Y22" s="132" t="s">
        <v>22</v>
      </c>
      <c r="Z22" s="132"/>
      <c r="AA22" s="132"/>
      <c r="AB22" s="103"/>
      <c r="AC22" s="132" t="s">
        <v>23</v>
      </c>
      <c r="AD22" s="132"/>
      <c r="AF22" s="132" t="s">
        <v>22</v>
      </c>
      <c r="AG22" s="132"/>
      <c r="AH22" s="132"/>
      <c r="AI22" s="103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104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104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104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104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104"/>
      <c r="AJ23" s="133" t="str">
        <f>IF(SUM(AF18:AK18)=0,"Let op!!","Top!!")</f>
        <v>Top!!</v>
      </c>
      <c r="AK23" s="133"/>
      <c r="AM23" s="133" t="str">
        <f>IF(SUM(AM7:AR7)=0,"Let op!!","Top!!")</f>
        <v>Top!!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6">
    <mergeCell ref="AM1:AR2"/>
    <mergeCell ref="D1:H2"/>
    <mergeCell ref="K1:O2"/>
    <mergeCell ref="Y1:AC2"/>
    <mergeCell ref="AF1:AJ2"/>
    <mergeCell ref="A3:B4"/>
    <mergeCell ref="D3:H3"/>
    <mergeCell ref="K3:O3"/>
    <mergeCell ref="R3:V3"/>
    <mergeCell ref="Y3:AC3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D23:F23"/>
    <mergeCell ref="H23:I23"/>
    <mergeCell ref="K23:M23"/>
    <mergeCell ref="O23:P23"/>
    <mergeCell ref="R23:T23"/>
    <mergeCell ref="AM23:AS23"/>
    <mergeCell ref="Y22:AA22"/>
    <mergeCell ref="AC22:AD22"/>
    <mergeCell ref="AF22:AH22"/>
    <mergeCell ref="AJ22:AK22"/>
    <mergeCell ref="AM22:AS22"/>
    <mergeCell ref="V23:W23"/>
    <mergeCell ref="Y23:AA23"/>
    <mergeCell ref="AC23:AD23"/>
    <mergeCell ref="AF23:AH23"/>
    <mergeCell ref="AJ23:AK23"/>
  </mergeCells>
  <conditionalFormatting sqref="AW14">
    <cfRule type="cellIs" dxfId="516" priority="45" operator="equal">
      <formula>"Goed bezig!!"</formula>
    </cfRule>
    <cfRule type="cellIs" dxfId="515" priority="47" operator="equal">
      <formula>"LET OP, NIETS INGEVULD!!"</formula>
    </cfRule>
  </conditionalFormatting>
  <conditionalFormatting sqref="D23:F23">
    <cfRule type="cellIs" dxfId="514" priority="42" operator="equal">
      <formula>"Top!!"</formula>
    </cfRule>
    <cfRule type="cellIs" dxfId="513" priority="46" operator="equal">
      <formula>"Let op!!"</formula>
    </cfRule>
  </conditionalFormatting>
  <conditionalFormatting sqref="AX14">
    <cfRule type="cellIs" dxfId="512" priority="43" operator="equal">
      <formula>"Goed bezig!!"</formula>
    </cfRule>
    <cfRule type="cellIs" dxfId="511" priority="44" operator="equal">
      <formula>"LET OP, NIETS INGEVULD!!"</formula>
    </cfRule>
  </conditionalFormatting>
  <conditionalFormatting sqref="H23">
    <cfRule type="cellIs" dxfId="510" priority="40" operator="equal">
      <formula>"Top!!"</formula>
    </cfRule>
    <cfRule type="cellIs" dxfId="509" priority="41" operator="equal">
      <formula>"Let op!!"</formula>
    </cfRule>
  </conditionalFormatting>
  <conditionalFormatting sqref="K23:M23">
    <cfRule type="cellIs" dxfId="508" priority="38" operator="equal">
      <formula>"Top!!"</formula>
    </cfRule>
    <cfRule type="cellIs" dxfId="507" priority="39" operator="equal">
      <formula>"Let op!!"</formula>
    </cfRule>
  </conditionalFormatting>
  <conditionalFormatting sqref="O23">
    <cfRule type="cellIs" dxfId="506" priority="36" operator="equal">
      <formula>"Top!!"</formula>
    </cfRule>
    <cfRule type="cellIs" dxfId="505" priority="37" operator="equal">
      <formula>"Let op!!"</formula>
    </cfRule>
  </conditionalFormatting>
  <conditionalFormatting sqref="R23:T23">
    <cfRule type="cellIs" dxfId="504" priority="34" operator="equal">
      <formula>"Top!!"</formula>
    </cfRule>
    <cfRule type="cellIs" dxfId="503" priority="35" operator="equal">
      <formula>"Let op!!"</formula>
    </cfRule>
  </conditionalFormatting>
  <conditionalFormatting sqref="V23">
    <cfRule type="cellIs" dxfId="502" priority="32" operator="equal">
      <formula>"Top!!"</formula>
    </cfRule>
    <cfRule type="cellIs" dxfId="501" priority="33" operator="equal">
      <formula>"Let op!!"</formula>
    </cfRule>
  </conditionalFormatting>
  <conditionalFormatting sqref="Y23:AA23">
    <cfRule type="cellIs" dxfId="500" priority="30" operator="equal">
      <formula>"Top!!"</formula>
    </cfRule>
    <cfRule type="cellIs" dxfId="499" priority="31" operator="equal">
      <formula>"Let op!!"</formula>
    </cfRule>
  </conditionalFormatting>
  <conditionalFormatting sqref="AC23">
    <cfRule type="cellIs" dxfId="498" priority="28" operator="equal">
      <formula>"Top!!"</formula>
    </cfRule>
    <cfRule type="cellIs" dxfId="497" priority="29" operator="equal">
      <formula>"Let op!!"</formula>
    </cfRule>
  </conditionalFormatting>
  <conditionalFormatting sqref="AF23:AH23">
    <cfRule type="cellIs" dxfId="496" priority="26" operator="equal">
      <formula>"Top!!"</formula>
    </cfRule>
    <cfRule type="cellIs" dxfId="495" priority="27" operator="equal">
      <formula>"Let op!!"</formula>
    </cfRule>
  </conditionalFormatting>
  <conditionalFormatting sqref="AJ23">
    <cfRule type="cellIs" dxfId="494" priority="24" operator="equal">
      <formula>"Top!!"</formula>
    </cfRule>
    <cfRule type="cellIs" dxfId="493" priority="25" operator="equal">
      <formula>"Let op!!"</formula>
    </cfRule>
  </conditionalFormatting>
  <conditionalFormatting sqref="AM23">
    <cfRule type="cellIs" dxfId="492" priority="22" operator="equal">
      <formula>"Top!!"</formula>
    </cfRule>
    <cfRule type="cellIs" dxfId="491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490" priority="21" operator="equal">
      <formula>"x"</formula>
    </cfRule>
  </conditionalFormatting>
  <conditionalFormatting sqref="I7:I18">
    <cfRule type="cellIs" dxfId="489" priority="20" operator="equal">
      <formula>"x"</formula>
    </cfRule>
  </conditionalFormatting>
  <conditionalFormatting sqref="P7:P12 P14:P18">
    <cfRule type="cellIs" dxfId="488" priority="19" operator="equal">
      <formula>"x"</formula>
    </cfRule>
  </conditionalFormatting>
  <conditionalFormatting sqref="W7:W12 W14:W18">
    <cfRule type="cellIs" dxfId="487" priority="18" operator="equal">
      <formula>"x"</formula>
    </cfRule>
  </conditionalFormatting>
  <conditionalFormatting sqref="AD7:AD12 AD14:AD18">
    <cfRule type="cellIs" dxfId="486" priority="17" operator="equal">
      <formula>"x"</formula>
    </cfRule>
  </conditionalFormatting>
  <conditionalFormatting sqref="AK7:AK18">
    <cfRule type="cellIs" dxfId="485" priority="16" operator="equal">
      <formula>"x"</formula>
    </cfRule>
  </conditionalFormatting>
  <conditionalFormatting sqref="AS7:AS18">
    <cfRule type="cellIs" dxfId="484" priority="15" operator="equal">
      <formula>"x"</formula>
    </cfRule>
  </conditionalFormatting>
  <conditionalFormatting sqref="O13">
    <cfRule type="cellIs" dxfId="483" priority="14" operator="equal">
      <formula>"x"</formula>
    </cfRule>
  </conditionalFormatting>
  <conditionalFormatting sqref="P13">
    <cfRule type="cellIs" dxfId="482" priority="13" operator="equal">
      <formula>"x"</formula>
    </cfRule>
  </conditionalFormatting>
  <conditionalFormatting sqref="R13:T13">
    <cfRule type="cellIs" dxfId="481" priority="12" operator="equal">
      <formula>"x"</formula>
    </cfRule>
  </conditionalFormatting>
  <conditionalFormatting sqref="Y13:AA13">
    <cfRule type="cellIs" dxfId="480" priority="11" operator="equal">
      <formula>"x"</formula>
    </cfRule>
  </conditionalFormatting>
  <conditionalFormatting sqref="AF13:AH13 AJ13">
    <cfRule type="cellIs" dxfId="479" priority="10" operator="equal">
      <formula>"x"</formula>
    </cfRule>
  </conditionalFormatting>
  <conditionalFormatting sqref="G7:G18">
    <cfRule type="cellIs" dxfId="478" priority="9" operator="equal">
      <formula>"x"</formula>
    </cfRule>
  </conditionalFormatting>
  <conditionalFormatting sqref="N14:N18 N7:N12">
    <cfRule type="cellIs" dxfId="477" priority="8" operator="equal">
      <formula>"x"</formula>
    </cfRule>
  </conditionalFormatting>
  <conditionalFormatting sqref="N13">
    <cfRule type="cellIs" dxfId="476" priority="7" operator="equal">
      <formula>"x"</formula>
    </cfRule>
  </conditionalFormatting>
  <conditionalFormatting sqref="U14:U18 U7:U12">
    <cfRule type="cellIs" dxfId="475" priority="6" operator="equal">
      <formula>"x"</formula>
    </cfRule>
  </conditionalFormatting>
  <conditionalFormatting sqref="U13">
    <cfRule type="cellIs" dxfId="474" priority="5" operator="equal">
      <formula>"x"</formula>
    </cfRule>
  </conditionalFormatting>
  <conditionalFormatting sqref="AB14:AB18 AB7:AB12">
    <cfRule type="cellIs" dxfId="473" priority="4" operator="equal">
      <formula>"x"</formula>
    </cfRule>
  </conditionalFormatting>
  <conditionalFormatting sqref="AB13">
    <cfRule type="cellIs" dxfId="472" priority="3" operator="equal">
      <formula>"x"</formula>
    </cfRule>
  </conditionalFormatting>
  <conditionalFormatting sqref="AI7:AI18">
    <cfRule type="cellIs" dxfId="471" priority="2" operator="equal">
      <formula>"x"</formula>
    </cfRule>
  </conditionalFormatting>
  <conditionalFormatting sqref="AP7:AP18">
    <cfRule type="cellIs" dxfId="47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Z9" sqref="Z9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/>
      <c r="E1" s="125"/>
      <c r="F1" s="125"/>
      <c r="G1" s="125"/>
      <c r="H1" s="125"/>
      <c r="I1" s="106"/>
      <c r="J1" s="2"/>
      <c r="K1" s="125"/>
      <c r="L1" s="125"/>
      <c r="M1" s="125"/>
      <c r="N1" s="125"/>
      <c r="O1" s="125"/>
      <c r="P1" s="106"/>
      <c r="Q1" s="2"/>
      <c r="R1" s="125" t="s">
        <v>50</v>
      </c>
      <c r="S1" s="125"/>
      <c r="T1" s="125"/>
      <c r="U1" s="125"/>
      <c r="V1" s="125"/>
      <c r="W1" s="106"/>
      <c r="X1" s="2"/>
      <c r="Y1" s="125" t="s">
        <v>73</v>
      </c>
      <c r="Z1" s="125"/>
      <c r="AA1" s="125"/>
      <c r="AB1" s="125"/>
      <c r="AC1" s="125"/>
      <c r="AD1" s="106"/>
      <c r="AE1" s="2"/>
      <c r="AF1" s="126"/>
      <c r="AG1" s="125"/>
      <c r="AH1" s="125"/>
      <c r="AI1" s="125"/>
      <c r="AJ1" s="125"/>
      <c r="AK1" s="106"/>
      <c r="AL1" s="2"/>
      <c r="AM1" s="125"/>
      <c r="AN1" s="125"/>
      <c r="AO1" s="125"/>
      <c r="AP1" s="125"/>
      <c r="AQ1" s="125"/>
      <c r="AR1" s="125"/>
      <c r="AS1" s="106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06"/>
      <c r="J2" s="7"/>
      <c r="K2" s="125"/>
      <c r="L2" s="125"/>
      <c r="M2" s="125"/>
      <c r="N2" s="125"/>
      <c r="O2" s="125"/>
      <c r="P2" s="106"/>
      <c r="Q2" s="7"/>
      <c r="R2" s="125"/>
      <c r="S2" s="125"/>
      <c r="T2" s="125"/>
      <c r="U2" s="125"/>
      <c r="V2" s="125"/>
      <c r="W2" s="106"/>
      <c r="X2" s="7"/>
      <c r="Y2" s="125"/>
      <c r="Z2" s="125"/>
      <c r="AA2" s="125"/>
      <c r="AB2" s="125"/>
      <c r="AC2" s="125"/>
      <c r="AD2" s="106"/>
      <c r="AE2" s="7"/>
      <c r="AF2" s="125"/>
      <c r="AG2" s="125"/>
      <c r="AH2" s="125"/>
      <c r="AI2" s="125"/>
      <c r="AJ2" s="125"/>
      <c r="AK2" s="106"/>
      <c r="AL2" s="7"/>
      <c r="AM2" s="125"/>
      <c r="AN2" s="125"/>
      <c r="AO2" s="125"/>
      <c r="AP2" s="125"/>
      <c r="AQ2" s="125"/>
      <c r="AR2" s="125"/>
      <c r="AS2" s="106"/>
      <c r="AT2" s="2"/>
    </row>
    <row r="3" spans="1:57" ht="15.75" x14ac:dyDescent="0.25">
      <c r="A3" s="127">
        <v>45</v>
      </c>
      <c r="B3" s="127"/>
      <c r="C3" s="2"/>
      <c r="D3" s="128" t="s">
        <v>17</v>
      </c>
      <c r="E3" s="128"/>
      <c r="F3" s="128"/>
      <c r="G3" s="128"/>
      <c r="H3" s="128"/>
      <c r="I3" s="107"/>
      <c r="J3" s="2"/>
      <c r="K3" s="128" t="s">
        <v>16</v>
      </c>
      <c r="L3" s="128"/>
      <c r="M3" s="128"/>
      <c r="N3" s="128"/>
      <c r="O3" s="128"/>
      <c r="P3" s="107"/>
      <c r="Q3" s="2"/>
      <c r="R3" s="128" t="s">
        <v>15</v>
      </c>
      <c r="S3" s="128"/>
      <c r="T3" s="128"/>
      <c r="U3" s="128"/>
      <c r="V3" s="128"/>
      <c r="W3" s="107"/>
      <c r="X3" s="2"/>
      <c r="Y3" s="128" t="s">
        <v>14</v>
      </c>
      <c r="Z3" s="128"/>
      <c r="AA3" s="128"/>
      <c r="AB3" s="128"/>
      <c r="AC3" s="128"/>
      <c r="AD3" s="107"/>
      <c r="AE3" s="2"/>
      <c r="AF3" s="128" t="s">
        <v>13</v>
      </c>
      <c r="AG3" s="128"/>
      <c r="AH3" s="128"/>
      <c r="AI3" s="128"/>
      <c r="AJ3" s="128"/>
      <c r="AK3" s="107"/>
      <c r="AL3" s="2"/>
      <c r="AM3" s="128" t="s">
        <v>12</v>
      </c>
      <c r="AN3" s="128"/>
      <c r="AO3" s="128"/>
      <c r="AP3" s="128"/>
      <c r="AQ3" s="128"/>
      <c r="AR3" s="128"/>
      <c r="AS3" s="107"/>
      <c r="AT3" s="2"/>
    </row>
    <row r="4" spans="1:57" x14ac:dyDescent="0.25">
      <c r="A4" s="127"/>
      <c r="B4" s="127"/>
      <c r="C4" s="1"/>
      <c r="D4" s="130">
        <f>IFERROR(VLOOKUP(A3,Weeknummers!D:E,2,FALSE),"")</f>
        <v>43409</v>
      </c>
      <c r="E4" s="130"/>
      <c r="F4" s="130"/>
      <c r="G4" s="130"/>
      <c r="H4" s="130"/>
      <c r="I4" s="109"/>
      <c r="J4" s="2"/>
      <c r="K4" s="130">
        <f>IFERROR(SUM(+D4+1),"")</f>
        <v>43410</v>
      </c>
      <c r="L4" s="130"/>
      <c r="M4" s="130"/>
      <c r="N4" s="130"/>
      <c r="O4" s="130"/>
      <c r="P4" s="109"/>
      <c r="Q4" s="2"/>
      <c r="R4" s="130">
        <f>IFERROR(SUM(+K4+1),"")</f>
        <v>43411</v>
      </c>
      <c r="S4" s="130"/>
      <c r="T4" s="130"/>
      <c r="U4" s="130"/>
      <c r="V4" s="130"/>
      <c r="W4" s="109"/>
      <c r="X4" s="2"/>
      <c r="Y4" s="130">
        <f>IFERROR(SUM(+R4+1),"")</f>
        <v>43412</v>
      </c>
      <c r="Z4" s="130"/>
      <c r="AA4" s="130"/>
      <c r="AB4" s="130"/>
      <c r="AC4" s="130"/>
      <c r="AD4" s="109"/>
      <c r="AE4" s="2"/>
      <c r="AF4" s="130">
        <f>IFERROR(SUM(+Y4+1),"")</f>
        <v>43413</v>
      </c>
      <c r="AG4" s="130"/>
      <c r="AH4" s="130"/>
      <c r="AI4" s="130"/>
      <c r="AJ4" s="130"/>
      <c r="AK4" s="109"/>
      <c r="AL4" s="2"/>
      <c r="AM4" s="131">
        <f>IFERROR(SUM(+AF4+1),"")</f>
        <v>43414</v>
      </c>
      <c r="AN4" s="131"/>
      <c r="AO4" s="131"/>
      <c r="AP4" s="131"/>
      <c r="AQ4" s="131"/>
      <c r="AR4" s="131"/>
      <c r="AS4" s="109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31</v>
      </c>
      <c r="E6" s="31" t="s">
        <v>31</v>
      </c>
      <c r="F6" s="31" t="s">
        <v>32</v>
      </c>
      <c r="G6" s="31" t="s">
        <v>31</v>
      </c>
      <c r="H6" s="31" t="s">
        <v>31</v>
      </c>
      <c r="I6" s="31" t="s">
        <v>29</v>
      </c>
      <c r="J6" s="24"/>
      <c r="K6" s="31" t="s">
        <v>31</v>
      </c>
      <c r="L6" s="31" t="s">
        <v>31</v>
      </c>
      <c r="M6" s="31" t="s">
        <v>29</v>
      </c>
      <c r="N6" s="31" t="s">
        <v>31</v>
      </c>
      <c r="O6" s="43" t="s">
        <v>32</v>
      </c>
      <c r="P6" s="31" t="s">
        <v>31</v>
      </c>
      <c r="Q6" s="24"/>
      <c r="R6" s="31" t="s">
        <v>32</v>
      </c>
      <c r="S6" s="31" t="s">
        <v>30</v>
      </c>
      <c r="T6" s="31" t="s">
        <v>31</v>
      </c>
      <c r="U6" s="31" t="s">
        <v>31</v>
      </c>
      <c r="V6" s="31" t="s">
        <v>29</v>
      </c>
      <c r="W6" s="31" t="s">
        <v>31</v>
      </c>
      <c r="X6" s="24"/>
      <c r="Y6" s="31" t="s">
        <v>31</v>
      </c>
      <c r="Z6" s="31" t="s">
        <v>32</v>
      </c>
      <c r="AA6" s="42" t="s">
        <v>31</v>
      </c>
      <c r="AB6" s="31" t="s">
        <v>29</v>
      </c>
      <c r="AC6" s="43" t="s">
        <v>31</v>
      </c>
      <c r="AD6" s="31" t="s">
        <v>31</v>
      </c>
      <c r="AE6" s="24"/>
      <c r="AF6" s="31" t="s">
        <v>29</v>
      </c>
      <c r="AG6" s="31" t="s">
        <v>31</v>
      </c>
      <c r="AH6" s="31" t="s">
        <v>31</v>
      </c>
      <c r="AI6" s="31" t="s">
        <v>31</v>
      </c>
      <c r="AJ6" s="43" t="s">
        <v>31</v>
      </c>
      <c r="AK6" s="31" t="s">
        <v>32</v>
      </c>
      <c r="AL6" s="24"/>
      <c r="AM6" s="32"/>
      <c r="AN6" s="33" t="s">
        <v>29</v>
      </c>
      <c r="AO6" s="33"/>
      <c r="AP6" s="33"/>
      <c r="AQ6" s="33"/>
      <c r="AR6" s="33"/>
      <c r="AS6" s="33"/>
      <c r="AT6" s="24"/>
      <c r="AW6" s="35"/>
      <c r="AX6" s="35"/>
      <c r="AZ6" s="110" t="s">
        <v>10</v>
      </c>
      <c r="BA6" s="110">
        <v>7</v>
      </c>
      <c r="BB6" s="110">
        <v>0.5</v>
      </c>
      <c r="BC6" s="110"/>
      <c r="BD6" s="110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/>
      </c>
      <c r="E7" s="45" t="str">
        <f t="shared" si="0"/>
        <v/>
      </c>
      <c r="F7" s="45" t="str">
        <f t="shared" si="0"/>
        <v/>
      </c>
      <c r="G7" s="45" t="str">
        <f t="shared" si="0"/>
        <v/>
      </c>
      <c r="H7" s="45" t="str">
        <f t="shared" si="0"/>
        <v/>
      </c>
      <c r="I7" s="45">
        <f t="shared" si="0"/>
        <v>0.5</v>
      </c>
      <c r="J7" s="12"/>
      <c r="K7" s="45" t="str">
        <f t="shared" ref="K7:P7" si="1">IFERROR(IF(HLOOKUP(K$6,$BB$5:$BE$18,2,FALSE)=0,"",HLOOKUP(K$6,$BB$5:$BE$18,2,FALSE)),"")</f>
        <v/>
      </c>
      <c r="L7" s="45" t="str">
        <f t="shared" si="1"/>
        <v/>
      </c>
      <c r="M7" s="45">
        <f t="shared" si="1"/>
        <v>0.5</v>
      </c>
      <c r="N7" s="45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 t="str">
        <f t="shared" ref="R7:W7" si="2">IFERROR(IF(HLOOKUP(R$6,$BB$5:$BE$18,2,FALSE)=0,"",HLOOKUP(R$6,$BB$5:$BE$18,2,FALSE)),"")</f>
        <v/>
      </c>
      <c r="S7" s="45" t="str">
        <f t="shared" si="2"/>
        <v>x</v>
      </c>
      <c r="T7" s="45" t="str">
        <f t="shared" si="2"/>
        <v/>
      </c>
      <c r="U7" s="45" t="str">
        <f t="shared" si="2"/>
        <v/>
      </c>
      <c r="V7" s="45">
        <f t="shared" si="2"/>
        <v>0.5</v>
      </c>
      <c r="W7" s="45" t="str">
        <f t="shared" si="2"/>
        <v/>
      </c>
      <c r="X7" s="12"/>
      <c r="Y7" s="45" t="str">
        <f t="shared" ref="Y7:AD7" si="3">IFERROR(IF(HLOOKUP(Y$6,$BB$5:$BE$18,2,FALSE)=0,"",HLOOKUP(Y$6,$BB$5:$BE$18,2,FALSE)),"")</f>
        <v/>
      </c>
      <c r="Z7" s="45" t="str">
        <f t="shared" si="3"/>
        <v/>
      </c>
      <c r="AA7" s="39" t="str">
        <f t="shared" si="3"/>
        <v/>
      </c>
      <c r="AB7" s="45">
        <f t="shared" si="3"/>
        <v>0.5</v>
      </c>
      <c r="AC7" s="44" t="str">
        <f t="shared" si="3"/>
        <v/>
      </c>
      <c r="AD7" s="45" t="str">
        <f t="shared" si="3"/>
        <v/>
      </c>
      <c r="AE7" s="12"/>
      <c r="AF7" s="45">
        <f t="shared" ref="AF7:AK7" si="4">IFERROR(IF(HLOOKUP(AF$6,$BB$5:$BE$18,2,FALSE)=0,"",HLOOKUP(AF$6,$BB$5:$BE$18,2,FALSE)),"")</f>
        <v>0.5</v>
      </c>
      <c r="AG7" s="45" t="str">
        <f t="shared" si="4"/>
        <v/>
      </c>
      <c r="AH7" s="45" t="str">
        <f t="shared" si="4"/>
        <v/>
      </c>
      <c r="AI7" s="45" t="str">
        <f t="shared" si="4"/>
        <v/>
      </c>
      <c r="AJ7" s="44" t="str">
        <f t="shared" si="4"/>
        <v/>
      </c>
      <c r="AK7" s="45" t="str">
        <f t="shared" si="4"/>
        <v/>
      </c>
      <c r="AL7" s="12"/>
      <c r="AM7" s="45" t="str">
        <f t="shared" ref="AM7:AS7" si="5">IFERROR(IF(HLOOKUP(AM$6,$BB$5:$BE$18,2,FALSE)=0,"",HLOOKUP(AM$6,$BB$5:$BE$18,2,FALSE)),"")</f>
        <v/>
      </c>
      <c r="AN7" s="45">
        <f t="shared" si="5"/>
        <v>0.5</v>
      </c>
      <c r="AO7" s="45" t="str">
        <f t="shared" si="5"/>
        <v/>
      </c>
      <c r="AP7" s="45" t="str">
        <f t="shared" si="5"/>
        <v/>
      </c>
      <c r="AQ7" s="45" t="str">
        <f t="shared" si="5"/>
        <v/>
      </c>
      <c r="AR7" s="45" t="str">
        <f t="shared" si="5"/>
        <v/>
      </c>
      <c r="AS7" s="45" t="str">
        <f t="shared" si="5"/>
        <v/>
      </c>
      <c r="AT7" s="2"/>
      <c r="AU7" s="13" t="s">
        <v>9</v>
      </c>
      <c r="AV7" s="14">
        <f>+D19+K19+R19+Y19+AF19+AM19</f>
        <v>40</v>
      </c>
      <c r="AW7" s="38">
        <f>IFERROR(IF(SUMIF($D$5:$AR$5,"Megen",$D$7:$AR$7)=0,"",SUMIF($D$5:$AR$5,"Megen",$D$7:$AR$7))*2,"")</f>
        <v>1</v>
      </c>
      <c r="AX7" s="38">
        <f>IFERROR(IF(SUMIF($D$5:$AR$5,"Megen",$D$18:$AR$18)=0,"",SUMIF($D$5:$AR$5,"Megen",$D$18:$AR$18)*2),"")</f>
        <v>1</v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/>
      </c>
      <c r="E8" s="45" t="str">
        <f t="shared" si="6"/>
        <v/>
      </c>
      <c r="F8" s="45" t="str">
        <f t="shared" si="6"/>
        <v/>
      </c>
      <c r="G8" s="45" t="str">
        <f t="shared" si="6"/>
        <v/>
      </c>
      <c r="H8" s="45" t="str">
        <f t="shared" si="6"/>
        <v/>
      </c>
      <c r="I8" s="45">
        <f t="shared" si="6"/>
        <v>1</v>
      </c>
      <c r="J8" s="12"/>
      <c r="K8" s="45" t="str">
        <f t="shared" ref="K8:P8" si="7">IFERROR(IF(HLOOKUP(K$6,$BB$5:$BE$18,3,FALSE)=0,"",HLOOKUP(K$6,$BB$5:$BE$18,3,FALSE)),"")</f>
        <v/>
      </c>
      <c r="L8" s="45" t="str">
        <f t="shared" si="7"/>
        <v/>
      </c>
      <c r="M8" s="45">
        <f t="shared" si="7"/>
        <v>1</v>
      </c>
      <c r="N8" s="45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 t="str">
        <f t="shared" ref="R8:W8" si="8">IFERROR(IF(HLOOKUP(R$6,$BB$5:$BE$18,3,FALSE)=0,"",HLOOKUP(R$6,$BB$5:$BE$18,3,FALSE)),"")</f>
        <v/>
      </c>
      <c r="S8" s="45" t="str">
        <f t="shared" si="8"/>
        <v>x</v>
      </c>
      <c r="T8" s="45" t="str">
        <f t="shared" si="8"/>
        <v/>
      </c>
      <c r="U8" s="45" t="str">
        <f t="shared" si="8"/>
        <v/>
      </c>
      <c r="V8" s="45">
        <f t="shared" si="8"/>
        <v>1</v>
      </c>
      <c r="W8" s="45" t="str">
        <f t="shared" si="8"/>
        <v/>
      </c>
      <c r="X8" s="12"/>
      <c r="Y8" s="45" t="str">
        <f t="shared" ref="Y8:AD8" si="9">IFERROR(IF(HLOOKUP(Y$6,$BB$5:$BE$18,3,FALSE)=0,"",HLOOKUP(Y$6,$BB$5:$BE$18,3,FALSE)),"")</f>
        <v/>
      </c>
      <c r="Z8" s="45" t="str">
        <f t="shared" si="9"/>
        <v/>
      </c>
      <c r="AA8" s="39" t="str">
        <f t="shared" si="9"/>
        <v/>
      </c>
      <c r="AB8" s="45">
        <f t="shared" si="9"/>
        <v>1</v>
      </c>
      <c r="AC8" s="44" t="str">
        <f t="shared" si="9"/>
        <v/>
      </c>
      <c r="AD8" s="45" t="str">
        <f t="shared" si="9"/>
        <v/>
      </c>
      <c r="AE8" s="12"/>
      <c r="AF8" s="45">
        <f t="shared" ref="AF8:AK8" si="10">IFERROR(IF(HLOOKUP(AF$6,$BB$5:$BE$18,3,FALSE)=0,"",HLOOKUP(AF$6,$BB$5:$BE$18,3,FALSE)),"")</f>
        <v>1</v>
      </c>
      <c r="AG8" s="45" t="str">
        <f t="shared" si="10"/>
        <v/>
      </c>
      <c r="AH8" s="45" t="str">
        <f t="shared" si="10"/>
        <v/>
      </c>
      <c r="AI8" s="45" t="str">
        <f t="shared" si="10"/>
        <v/>
      </c>
      <c r="AJ8" s="44" t="str">
        <f t="shared" si="10"/>
        <v/>
      </c>
      <c r="AK8" s="45" t="str">
        <f t="shared" si="10"/>
        <v/>
      </c>
      <c r="AL8" s="12"/>
      <c r="AM8" s="45" t="str">
        <f t="shared" ref="AM8:AS8" si="11">IFERROR(IF(HLOOKUP(AM$6,$BB$5:$BE$18,3,FALSE)=0,"",HLOOKUP(AM$6,$BB$5:$BE$18,3,FALSE)),"")</f>
        <v/>
      </c>
      <c r="AN8" s="45">
        <f t="shared" si="11"/>
        <v>1</v>
      </c>
      <c r="AO8" s="45" t="str">
        <f t="shared" si="11"/>
        <v/>
      </c>
      <c r="AP8" s="45" t="str">
        <f t="shared" si="11"/>
        <v/>
      </c>
      <c r="AQ8" s="45" t="str">
        <f t="shared" si="11"/>
        <v/>
      </c>
      <c r="AR8" s="45" t="str">
        <f t="shared" si="11"/>
        <v/>
      </c>
      <c r="AS8" s="45" t="str">
        <f t="shared" si="11"/>
        <v/>
      </c>
      <c r="AT8" s="2"/>
      <c r="AU8" s="15" t="s">
        <v>8</v>
      </c>
      <c r="AV8" s="16">
        <f>+E19+L19+S19+Z19+AG19+AN19</f>
        <v>37.5</v>
      </c>
      <c r="AW8" s="38">
        <f>IFERROR(IF(SUMIF($D$5:$AR$5,"Miguitte",$D$7:$AR$7)=0,"",SUMIF($D$5:$AR$5,"Miguitte",$D$7:$AR$7))*2,"")</f>
        <v>1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1</v>
      </c>
      <c r="E9" s="45">
        <f t="shared" si="12"/>
        <v>1</v>
      </c>
      <c r="F9" s="45">
        <f t="shared" si="12"/>
        <v>0.5</v>
      </c>
      <c r="G9" s="45">
        <f t="shared" si="12"/>
        <v>1</v>
      </c>
      <c r="H9" s="45">
        <f t="shared" si="12"/>
        <v>1</v>
      </c>
      <c r="I9" s="45">
        <f t="shared" si="12"/>
        <v>1</v>
      </c>
      <c r="J9" s="12"/>
      <c r="K9" s="45">
        <f t="shared" ref="K9:P9" si="13">IFERROR(IF(HLOOKUP(K$6,$BB$5:$BE$18,4,FALSE)=0,"",HLOOKUP(K$6,$BB$5:$BE$18,4,FALSE)),"")</f>
        <v>1</v>
      </c>
      <c r="L9" s="45">
        <f t="shared" si="13"/>
        <v>1</v>
      </c>
      <c r="M9" s="45">
        <f t="shared" si="13"/>
        <v>1</v>
      </c>
      <c r="N9" s="45">
        <f t="shared" si="13"/>
        <v>1</v>
      </c>
      <c r="O9" s="44">
        <f t="shared" si="13"/>
        <v>0.5</v>
      </c>
      <c r="P9" s="45">
        <f t="shared" si="13"/>
        <v>1</v>
      </c>
      <c r="Q9" s="12"/>
      <c r="R9" s="45">
        <f t="shared" ref="R9:W9" si="14">IFERROR(IF(HLOOKUP(R$6,$BB$5:$BE$18,4,FALSE)=0,"",HLOOKUP(R$6,$BB$5:$BE$18,4,FALSE)),"")</f>
        <v>0.5</v>
      </c>
      <c r="S9" s="45" t="str">
        <f t="shared" si="14"/>
        <v>x</v>
      </c>
      <c r="T9" s="45">
        <f t="shared" si="14"/>
        <v>1</v>
      </c>
      <c r="U9" s="45">
        <f t="shared" si="14"/>
        <v>1</v>
      </c>
      <c r="V9" s="45">
        <f t="shared" si="14"/>
        <v>1</v>
      </c>
      <c r="W9" s="45">
        <f t="shared" si="14"/>
        <v>1</v>
      </c>
      <c r="X9" s="12"/>
      <c r="Y9" s="45">
        <f t="shared" ref="Y9:AD9" si="15">IFERROR(IF(HLOOKUP(Y$6,$BB$5:$BE$18,4,FALSE)=0,"",HLOOKUP(Y$6,$BB$5:$BE$18,4,FALSE)),"")</f>
        <v>1</v>
      </c>
      <c r="Z9" s="45">
        <f t="shared" si="15"/>
        <v>0.5</v>
      </c>
      <c r="AA9" s="39">
        <f t="shared" si="15"/>
        <v>1</v>
      </c>
      <c r="AB9" s="45">
        <f t="shared" si="15"/>
        <v>1</v>
      </c>
      <c r="AC9" s="44">
        <f t="shared" si="15"/>
        <v>1</v>
      </c>
      <c r="AD9" s="45">
        <f t="shared" si="15"/>
        <v>1</v>
      </c>
      <c r="AE9" s="12"/>
      <c r="AF9" s="45">
        <f t="shared" ref="AF9:AK9" si="16">IFERROR(IF(HLOOKUP(AF$6,$BB$5:$BE$18,4,FALSE)=0,"",HLOOKUP(AF$6,$BB$5:$BE$18,4,FALSE)),"")</f>
        <v>1</v>
      </c>
      <c r="AG9" s="45">
        <f t="shared" si="16"/>
        <v>1</v>
      </c>
      <c r="AH9" s="45">
        <f t="shared" si="16"/>
        <v>1</v>
      </c>
      <c r="AI9" s="45">
        <f t="shared" si="16"/>
        <v>1</v>
      </c>
      <c r="AJ9" s="44">
        <f t="shared" si="16"/>
        <v>1</v>
      </c>
      <c r="AK9" s="45">
        <f t="shared" si="16"/>
        <v>0.5</v>
      </c>
      <c r="AL9" s="12"/>
      <c r="AM9" s="45" t="str">
        <f t="shared" ref="AM9:AS9" si="17">IFERROR(IF(HLOOKUP(AM$6,$BB$5:$BE$18,4,FALSE)=0,"",HLOOKUP(AM$6,$BB$5:$BE$18,4,FALSE)),"")</f>
        <v/>
      </c>
      <c r="AN9" s="45">
        <f t="shared" si="17"/>
        <v>1</v>
      </c>
      <c r="AO9" s="45" t="str">
        <f t="shared" si="17"/>
        <v/>
      </c>
      <c r="AP9" s="45" t="str">
        <f t="shared" si="17"/>
        <v/>
      </c>
      <c r="AQ9" s="45" t="str">
        <f t="shared" si="17"/>
        <v/>
      </c>
      <c r="AR9" s="45" t="str">
        <f t="shared" si="17"/>
        <v/>
      </c>
      <c r="AS9" s="45" t="str">
        <f t="shared" si="17"/>
        <v/>
      </c>
      <c r="AT9" s="2"/>
      <c r="AU9" s="15" t="s">
        <v>7</v>
      </c>
      <c r="AV9" s="16">
        <f>+F19+M19+T19+AA19+AH19+AO19</f>
        <v>40</v>
      </c>
      <c r="AW9" s="38">
        <f>IFERROR(IF(SUMIF($D$5:$AR$5,"Tim",$D$7:$AR$7)=0,"",SUMIF($D$5:$AR$5,"Tim",$D$7:$AR$7))*2,"")</f>
        <v>1</v>
      </c>
      <c r="AX9" s="38">
        <f>IFERROR(IF(SUMIF($D$5:$AR$5,"Tim",$D$18:$AR$18)=0,"",SUMIF($D$5:$AR$5,"Tim",$D$18:$AR$18)*2),"")</f>
        <v>1</v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12"/>
      <c r="K10" s="45">
        <f t="shared" ref="K10:P10" si="19">IFERROR(IF(HLOOKUP(K$6,$BB$5:$BE$18,5,FALSE)=0,"",HLOOKUP(K$6,$BB$5:$BE$18,5,FALSE)),"")</f>
        <v>1</v>
      </c>
      <c r="L10" s="45">
        <f t="shared" si="19"/>
        <v>1</v>
      </c>
      <c r="M10" s="45">
        <f t="shared" si="19"/>
        <v>1</v>
      </c>
      <c r="N10" s="45">
        <f t="shared" si="19"/>
        <v>1</v>
      </c>
      <c r="O10" s="44">
        <f t="shared" si="19"/>
        <v>1</v>
      </c>
      <c r="P10" s="45">
        <f t="shared" si="19"/>
        <v>1</v>
      </c>
      <c r="Q10" s="12"/>
      <c r="R10" s="45">
        <f t="shared" ref="R10:W10" si="20">IFERROR(IF(HLOOKUP(R$6,$BB$5:$BE$18,5,FALSE)=0,"",HLOOKUP(R$6,$BB$5:$BE$18,5,FALSE)),"")</f>
        <v>1</v>
      </c>
      <c r="S10" s="45" t="str">
        <f t="shared" si="20"/>
        <v>x</v>
      </c>
      <c r="T10" s="45">
        <f t="shared" si="20"/>
        <v>1</v>
      </c>
      <c r="U10" s="45">
        <f t="shared" si="20"/>
        <v>1</v>
      </c>
      <c r="V10" s="45">
        <f t="shared" si="20"/>
        <v>1</v>
      </c>
      <c r="W10" s="45">
        <f t="shared" si="20"/>
        <v>1</v>
      </c>
      <c r="X10" s="12"/>
      <c r="Y10" s="45">
        <f t="shared" ref="Y10:AD10" si="21">IFERROR(IF(HLOOKUP(Y$6,$BB$5:$BE$18,5,FALSE)=0,"",HLOOKUP(Y$6,$BB$5:$BE$18,5,FALSE)),"")</f>
        <v>1</v>
      </c>
      <c r="Z10" s="45">
        <f t="shared" si="21"/>
        <v>1</v>
      </c>
      <c r="AA10" s="39">
        <f t="shared" si="21"/>
        <v>1</v>
      </c>
      <c r="AB10" s="45">
        <f t="shared" si="21"/>
        <v>1</v>
      </c>
      <c r="AC10" s="44">
        <f t="shared" si="21"/>
        <v>1</v>
      </c>
      <c r="AD10" s="45">
        <f t="shared" si="21"/>
        <v>1</v>
      </c>
      <c r="AE10" s="12"/>
      <c r="AF10" s="45">
        <f t="shared" ref="AF10:AK10" si="22">IFERROR(IF(HLOOKUP(AF$6,$BB$5:$BE$18,5,FALSE)=0,"",HLOOKUP(AF$6,$BB$5:$BE$18,5,FALSE)),"")</f>
        <v>1</v>
      </c>
      <c r="AG10" s="45">
        <f t="shared" si="22"/>
        <v>1</v>
      </c>
      <c r="AH10" s="45">
        <f t="shared" si="22"/>
        <v>1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 t="str">
        <f t="shared" ref="AM10:AS10" si="23">IFERROR(IF(HLOOKUP(AM$6,$BB$5:$BE$18,5,FALSE)=0,"",HLOOKUP(AM$6,$BB$5:$BE$18,5,FALSE)),"")</f>
        <v/>
      </c>
      <c r="AN10" s="45">
        <f t="shared" si="23"/>
        <v>1</v>
      </c>
      <c r="AO10" s="45" t="str">
        <f t="shared" si="23"/>
        <v/>
      </c>
      <c r="AP10" s="45" t="str">
        <f t="shared" si="23"/>
        <v/>
      </c>
      <c r="AQ10" s="45" t="str">
        <f t="shared" si="23"/>
        <v/>
      </c>
      <c r="AR10" s="45" t="str">
        <f t="shared" si="23"/>
        <v/>
      </c>
      <c r="AS10" s="45" t="str">
        <f t="shared" si="23"/>
        <v/>
      </c>
      <c r="AT10" s="2"/>
      <c r="AU10" s="15" t="s">
        <v>37</v>
      </c>
      <c r="AV10" s="16">
        <f>+H19+O19+V19+AC19+AJ19+AQ19</f>
        <v>40</v>
      </c>
      <c r="AW10" s="38">
        <f>IFERROR(IF(SUMIF($D$5:$AR$5,"David",$D$7:$AR$7)=0,"",SUMIF($D$5:$AR$5,"David",$D$7:$AR$7))*2,"")</f>
        <v>1</v>
      </c>
      <c r="AX10" s="38">
        <f>IFERROR(IF(SUMIF($D$5:$AR$5,"David",$D$18:$AR$18)=0,"",SUMIF($D$5:$AR$5,"David",$D$18:$AR$18)*2),"")</f>
        <v>1</v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12"/>
      <c r="K11" s="45">
        <f t="shared" ref="K11:P11" si="25">IFERROR(IF(HLOOKUP(K$6,$BB$5:$BE$18,6,FALSE)=0,"",HLOOKUP(K$6,$BB$5:$BE$18,6,FALSE)),"")</f>
        <v>1</v>
      </c>
      <c r="L11" s="45">
        <f t="shared" si="25"/>
        <v>1</v>
      </c>
      <c r="M11" s="45">
        <f t="shared" si="25"/>
        <v>1</v>
      </c>
      <c r="N11" s="45">
        <f t="shared" si="25"/>
        <v>1</v>
      </c>
      <c r="O11" s="44">
        <f t="shared" si="25"/>
        <v>1</v>
      </c>
      <c r="P11" s="45">
        <f t="shared" si="25"/>
        <v>1</v>
      </c>
      <c r="Q11" s="12"/>
      <c r="R11" s="45">
        <f t="shared" ref="R11:W11" si="26">IFERROR(IF(HLOOKUP(R$6,$BB$5:$BE$18,6,FALSE)=0,"",HLOOKUP(R$6,$BB$5:$BE$18,6,FALSE)),"")</f>
        <v>1</v>
      </c>
      <c r="S11" s="45" t="str">
        <f t="shared" si="26"/>
        <v>x</v>
      </c>
      <c r="T11" s="45">
        <f t="shared" si="26"/>
        <v>1</v>
      </c>
      <c r="U11" s="45">
        <f t="shared" si="26"/>
        <v>1</v>
      </c>
      <c r="V11" s="45">
        <f t="shared" si="26"/>
        <v>1</v>
      </c>
      <c r="W11" s="45">
        <f t="shared" si="26"/>
        <v>1</v>
      </c>
      <c r="X11" s="12"/>
      <c r="Y11" s="45">
        <f t="shared" ref="Y11:AD11" si="27">IFERROR(IF(HLOOKUP(Y$6,$BB$5:$BE$18,6,FALSE)=0,"",HLOOKUP(Y$6,$BB$5:$BE$18,6,FALSE)),"")</f>
        <v>1</v>
      </c>
      <c r="Z11" s="45">
        <f t="shared" si="27"/>
        <v>1</v>
      </c>
      <c r="AA11" s="39">
        <f t="shared" si="27"/>
        <v>1</v>
      </c>
      <c r="AB11" s="45">
        <f t="shared" si="27"/>
        <v>1</v>
      </c>
      <c r="AC11" s="44">
        <f t="shared" si="27"/>
        <v>1</v>
      </c>
      <c r="AD11" s="45">
        <f t="shared" si="27"/>
        <v>1</v>
      </c>
      <c r="AE11" s="12"/>
      <c r="AF11" s="45">
        <f t="shared" ref="AF11:AK11" si="28">IFERROR(IF(HLOOKUP(AF$6,$BB$5:$BE$18,6,FALSE)=0,"",HLOOKUP(AF$6,$BB$5:$BE$18,6,FALSE)),"")</f>
        <v>1</v>
      </c>
      <c r="AG11" s="45">
        <f t="shared" si="28"/>
        <v>1</v>
      </c>
      <c r="AH11" s="45">
        <f t="shared" si="28"/>
        <v>1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 t="str">
        <f t="shared" ref="AM11:AS11" si="29">IFERROR(IF(HLOOKUP(AM$6,$BB$5:$BE$18,6,FALSE)=0,"",HLOOKUP(AM$6,$BB$5:$BE$18,6,FALSE)),"")</f>
        <v/>
      </c>
      <c r="AN11" s="45">
        <f t="shared" si="29"/>
        <v>1</v>
      </c>
      <c r="AO11" s="45" t="str">
        <f t="shared" si="29"/>
        <v/>
      </c>
      <c r="AP11" s="45" t="str">
        <f t="shared" si="29"/>
        <v/>
      </c>
      <c r="AQ11" s="45" t="str">
        <f t="shared" si="29"/>
        <v/>
      </c>
      <c r="AR11" s="45" t="str">
        <f t="shared" si="29"/>
        <v/>
      </c>
      <c r="AS11" s="45" t="str">
        <f t="shared" si="29"/>
        <v/>
      </c>
      <c r="AT11" s="2"/>
      <c r="AU11" s="15" t="s">
        <v>46</v>
      </c>
      <c r="AV11" s="16">
        <f>+G19+N19+U19+AB19+AP19+AI19</f>
        <v>40</v>
      </c>
      <c r="AW11" s="38">
        <f>IFERROR(IF(SUMIF($D$5:$AR$5,"Emre",$D$7:$AR$7)=0,"",SUMIF($D$5:$AR$5,"Emre",$D$7:$AR$7))*2,"")</f>
        <v>1</v>
      </c>
      <c r="AX11" s="38" t="str">
        <f>IFERROR(IF(SUMIF($D$5:$AR$5,"Emre",$D$18:$AR$18)=0,"",SUMIF($D$5:$AR$5,"Emre",$D$18:$AR$18)*2),"")</f>
        <v/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12"/>
      <c r="K12" s="45">
        <f t="shared" ref="K12:P12" si="31">IFERROR(IF(HLOOKUP(K$6,$BB$5:$BE$18,7,FALSE)=0,"",HLOOKUP(K$6,$BB$5:$BE$18,7,FALSE)),"")</f>
        <v>1</v>
      </c>
      <c r="L12" s="45">
        <f t="shared" si="31"/>
        <v>1</v>
      </c>
      <c r="M12" s="45">
        <f t="shared" si="31"/>
        <v>1</v>
      </c>
      <c r="N12" s="45">
        <f t="shared" si="31"/>
        <v>1</v>
      </c>
      <c r="O12" s="44">
        <f t="shared" si="31"/>
        <v>1</v>
      </c>
      <c r="P12" s="45">
        <f t="shared" si="31"/>
        <v>1</v>
      </c>
      <c r="Q12" s="12"/>
      <c r="R12" s="45">
        <f t="shared" ref="R12:W12" si="32">IFERROR(IF(HLOOKUP(R$6,$BB$5:$BE$18,7,FALSE)=0,"",HLOOKUP(R$6,$BB$5:$BE$18,7,FALSE)),"")</f>
        <v>1</v>
      </c>
      <c r="S12" s="45" t="str">
        <f t="shared" si="32"/>
        <v>x</v>
      </c>
      <c r="T12" s="45">
        <f t="shared" si="32"/>
        <v>1</v>
      </c>
      <c r="U12" s="45">
        <f t="shared" si="32"/>
        <v>1</v>
      </c>
      <c r="V12" s="45">
        <f t="shared" si="32"/>
        <v>1</v>
      </c>
      <c r="W12" s="45">
        <f t="shared" si="32"/>
        <v>1</v>
      </c>
      <c r="X12" s="12"/>
      <c r="Y12" s="45">
        <f t="shared" ref="Y12:AD12" si="33">IFERROR(IF(HLOOKUP(Y$6,$BB$5:$BE$18,7,FALSE)=0,"",HLOOKUP(Y$6,$BB$5:$BE$18,7,FALSE)),"")</f>
        <v>1</v>
      </c>
      <c r="Z12" s="45">
        <f t="shared" si="33"/>
        <v>1</v>
      </c>
      <c r="AA12" s="39">
        <f t="shared" si="33"/>
        <v>1</v>
      </c>
      <c r="AB12" s="45">
        <f t="shared" si="33"/>
        <v>1</v>
      </c>
      <c r="AC12" s="44">
        <f t="shared" si="33"/>
        <v>1</v>
      </c>
      <c r="AD12" s="45">
        <f t="shared" si="33"/>
        <v>1</v>
      </c>
      <c r="AE12" s="12"/>
      <c r="AF12" s="45">
        <f t="shared" ref="AF12:AK12" si="34">IFERROR(IF(HLOOKUP(AF$6,$BB$5:$BE$18,7,FALSE)=0,"",HLOOKUP(AF$6,$BB$5:$BE$18,7,FALSE)),"")</f>
        <v>1</v>
      </c>
      <c r="AG12" s="45">
        <f t="shared" si="34"/>
        <v>1</v>
      </c>
      <c r="AH12" s="45">
        <f t="shared" si="34"/>
        <v>1</v>
      </c>
      <c r="AI12" s="45">
        <f t="shared" si="34"/>
        <v>1</v>
      </c>
      <c r="AJ12" s="44">
        <f t="shared" si="34"/>
        <v>1</v>
      </c>
      <c r="AK12" s="45">
        <f t="shared" si="34"/>
        <v>1</v>
      </c>
      <c r="AL12" s="12"/>
      <c r="AM12" s="45" t="str">
        <f t="shared" ref="AM12:AS12" si="35">IFERROR(IF(HLOOKUP(AM$6,$BB$5:$BE$18,7,FALSE)=0,"",HLOOKUP(AM$6,$BB$5:$BE$18,7,FALSE)),"")</f>
        <v/>
      </c>
      <c r="AN12" s="45">
        <f t="shared" si="35"/>
        <v>1</v>
      </c>
      <c r="AO12" s="45" t="str">
        <f t="shared" si="35"/>
        <v/>
      </c>
      <c r="AP12" s="45" t="str">
        <f t="shared" si="35"/>
        <v/>
      </c>
      <c r="AQ12" s="45" t="str">
        <f t="shared" si="35"/>
        <v/>
      </c>
      <c r="AR12" s="45" t="str">
        <f t="shared" si="35"/>
        <v/>
      </c>
      <c r="AS12" s="45" t="str">
        <f t="shared" si="35"/>
        <v/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40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40</v>
      </c>
      <c r="AW13" s="38">
        <f>IFERROR(IF(SUMIF($D$5:$AR$5,"Stefan",$D$7:$AR$7)=0,"",SUMIF($D$5:$AR$5,"Stefan",$D$7:$AR$7))*2,"")</f>
        <v>1</v>
      </c>
      <c r="AX13" s="38">
        <f>IFERROR(IF(SUMIF($D$5:$AR$5,"Stefan",$D$18:$AR$18)=0,"",SUMIF($D$5:$AR$5,"Stefan",$D$18:$AR$18)*2),"")</f>
        <v>1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12"/>
      <c r="K14" s="45">
        <f t="shared" ref="K14:P14" si="37">IFERROR(IF(HLOOKUP(K$6,$BB$5:$BE$18,9,FALSE)=0,"",HLOOKUP(K$6,$BB$5:$BE$18,9,FALSE)),"")</f>
        <v>1</v>
      </c>
      <c r="L14" s="45">
        <f t="shared" si="37"/>
        <v>1</v>
      </c>
      <c r="M14" s="45">
        <f t="shared" si="37"/>
        <v>1</v>
      </c>
      <c r="N14" s="45">
        <f t="shared" si="37"/>
        <v>1</v>
      </c>
      <c r="O14" s="44">
        <f t="shared" si="37"/>
        <v>1</v>
      </c>
      <c r="P14" s="45">
        <f t="shared" si="37"/>
        <v>1</v>
      </c>
      <c r="Q14" s="12"/>
      <c r="R14" s="45">
        <f t="shared" ref="R14:W14" si="38">IFERROR(IF(HLOOKUP(R$6,$BB$5:$BE$18,9,FALSE)=0,"",HLOOKUP(R$6,$BB$5:$BE$18,9,FALSE)),"")</f>
        <v>1</v>
      </c>
      <c r="S14" s="45" t="str">
        <f t="shared" si="38"/>
        <v>x</v>
      </c>
      <c r="T14" s="45">
        <f t="shared" si="38"/>
        <v>1</v>
      </c>
      <c r="U14" s="45">
        <f t="shared" si="38"/>
        <v>1</v>
      </c>
      <c r="V14" s="45">
        <f t="shared" si="38"/>
        <v>1</v>
      </c>
      <c r="W14" s="45">
        <f t="shared" si="38"/>
        <v>1</v>
      </c>
      <c r="X14" s="12"/>
      <c r="Y14" s="45">
        <f t="shared" ref="Y14:AD14" si="39">IFERROR(IF(HLOOKUP(Y$6,$BB$5:$BE$18,9,FALSE)=0,"",HLOOKUP(Y$6,$BB$5:$BE$18,9,FALSE)),"")</f>
        <v>1</v>
      </c>
      <c r="Z14" s="45">
        <f t="shared" si="39"/>
        <v>1</v>
      </c>
      <c r="AA14" s="39">
        <f t="shared" si="39"/>
        <v>1</v>
      </c>
      <c r="AB14" s="45">
        <f t="shared" si="39"/>
        <v>1</v>
      </c>
      <c r="AC14" s="44">
        <f t="shared" si="39"/>
        <v>1</v>
      </c>
      <c r="AD14" s="45">
        <f t="shared" si="39"/>
        <v>1</v>
      </c>
      <c r="AE14" s="12"/>
      <c r="AF14" s="45">
        <f t="shared" ref="AF14:AK14" si="40">IFERROR(IF(HLOOKUP(AF$6,$BB$5:$BE$18,9,FALSE)=0,"",HLOOKUP(AF$6,$BB$5:$BE$18,9,FALSE)),"")</f>
        <v>1</v>
      </c>
      <c r="AG14" s="45">
        <f t="shared" si="40"/>
        <v>1</v>
      </c>
      <c r="AH14" s="45">
        <f t="shared" si="40"/>
        <v>1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111" t="str">
        <f>IF(SUM(AW7:AW13)=0,"LET OP, NIETS INGEVULD!!","Goed bezig!!")</f>
        <v>Goed bezig!!</v>
      </c>
      <c r="AX14" s="111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12"/>
      <c r="K15" s="45">
        <f t="shared" ref="K15:P15" si="42">IFERROR(IF(HLOOKUP(K$6,$BB$5:$BE$18,10,FALSE)=0,"",HLOOKUP(K$6,$BB$5:$BE$18,10,FALSE)),"")</f>
        <v>1</v>
      </c>
      <c r="L15" s="45">
        <f t="shared" si="42"/>
        <v>1</v>
      </c>
      <c r="M15" s="45">
        <f t="shared" si="42"/>
        <v>1</v>
      </c>
      <c r="N15" s="45">
        <f t="shared" si="42"/>
        <v>1</v>
      </c>
      <c r="O15" s="44">
        <f t="shared" si="42"/>
        <v>1</v>
      </c>
      <c r="P15" s="45">
        <f t="shared" si="42"/>
        <v>1</v>
      </c>
      <c r="Q15" s="12"/>
      <c r="R15" s="45">
        <f t="shared" ref="R15:W15" si="43">IFERROR(IF(HLOOKUP(R$6,$BB$5:$BE$18,10,FALSE)=0,"",HLOOKUP(R$6,$BB$5:$BE$18,10,FALSE)),"")</f>
        <v>1</v>
      </c>
      <c r="S15" s="45" t="str">
        <f t="shared" si="43"/>
        <v>x</v>
      </c>
      <c r="T15" s="45">
        <f t="shared" si="43"/>
        <v>1</v>
      </c>
      <c r="U15" s="45">
        <f t="shared" si="43"/>
        <v>1</v>
      </c>
      <c r="V15" s="45">
        <f t="shared" si="43"/>
        <v>1</v>
      </c>
      <c r="W15" s="45">
        <f t="shared" si="43"/>
        <v>1</v>
      </c>
      <c r="X15" s="12"/>
      <c r="Y15" s="45">
        <f t="shared" ref="Y15:AD15" si="44">IFERROR(IF(HLOOKUP(Y$6,$BB$5:$BE$18,10,FALSE)=0,"",HLOOKUP(Y$6,$BB$5:$BE$18,10,FALSE)),"")</f>
        <v>1</v>
      </c>
      <c r="Z15" s="45">
        <f t="shared" si="44"/>
        <v>1</v>
      </c>
      <c r="AA15" s="39">
        <f t="shared" si="44"/>
        <v>1</v>
      </c>
      <c r="AB15" s="45">
        <f t="shared" si="44"/>
        <v>1</v>
      </c>
      <c r="AC15" s="44">
        <f t="shared" si="44"/>
        <v>1</v>
      </c>
      <c r="AD15" s="45">
        <f t="shared" si="44"/>
        <v>1</v>
      </c>
      <c r="AE15" s="12"/>
      <c r="AF15" s="45">
        <f t="shared" ref="AF15:AK15" si="45">IFERROR(IF(HLOOKUP(AF$6,$BB$5:$BE$18,10,FALSE)=0,"",HLOOKUP(AF$6,$BB$5:$BE$18,10,FALSE)),"")</f>
        <v>1</v>
      </c>
      <c r="AG15" s="45">
        <f t="shared" si="45"/>
        <v>1</v>
      </c>
      <c r="AH15" s="45">
        <f t="shared" si="45"/>
        <v>1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1</v>
      </c>
      <c r="E16" s="45">
        <f t="shared" si="46"/>
        <v>1</v>
      </c>
      <c r="F16" s="45">
        <f t="shared" si="46"/>
        <v>1</v>
      </c>
      <c r="G16" s="45">
        <f t="shared" si="46"/>
        <v>1</v>
      </c>
      <c r="H16" s="45">
        <f t="shared" si="46"/>
        <v>1</v>
      </c>
      <c r="I16" s="45">
        <f t="shared" si="46"/>
        <v>0.5</v>
      </c>
      <c r="J16" s="12"/>
      <c r="K16" s="45">
        <f t="shared" ref="K16:P16" si="47">IFERROR(IF(HLOOKUP(K$6,$BB$5:$BE$18,11,FALSE)=0,"",HLOOKUP(K$6,$BB$5:$BE$18,11,FALSE)),"")</f>
        <v>1</v>
      </c>
      <c r="L16" s="45">
        <f t="shared" si="47"/>
        <v>1</v>
      </c>
      <c r="M16" s="45">
        <f t="shared" si="47"/>
        <v>0.5</v>
      </c>
      <c r="N16" s="45">
        <f t="shared" si="47"/>
        <v>1</v>
      </c>
      <c r="O16" s="44">
        <f t="shared" si="47"/>
        <v>1</v>
      </c>
      <c r="P16" s="45">
        <f t="shared" si="47"/>
        <v>1</v>
      </c>
      <c r="Q16" s="12"/>
      <c r="R16" s="45">
        <f t="shared" ref="R16:W16" si="48">IFERROR(IF(HLOOKUP(R$6,$BB$5:$BE$18,11,FALSE)=0,"",HLOOKUP(R$6,$BB$5:$BE$18,11,FALSE)),"")</f>
        <v>1</v>
      </c>
      <c r="S16" s="45" t="str">
        <f t="shared" si="48"/>
        <v>x</v>
      </c>
      <c r="T16" s="45">
        <f t="shared" si="48"/>
        <v>1</v>
      </c>
      <c r="U16" s="45">
        <f t="shared" si="48"/>
        <v>1</v>
      </c>
      <c r="V16" s="45">
        <f t="shared" si="48"/>
        <v>0.5</v>
      </c>
      <c r="W16" s="45">
        <f t="shared" si="48"/>
        <v>1</v>
      </c>
      <c r="X16" s="12"/>
      <c r="Y16" s="45">
        <f t="shared" ref="Y16:AD16" si="49">IFERROR(IF(HLOOKUP(Y$6,$BB$5:$BE$18,11,FALSE)=0,"",HLOOKUP(Y$6,$BB$5:$BE$18,11,FALSE)),"")</f>
        <v>1</v>
      </c>
      <c r="Z16" s="45">
        <f t="shared" si="49"/>
        <v>1</v>
      </c>
      <c r="AA16" s="39">
        <f t="shared" si="49"/>
        <v>1</v>
      </c>
      <c r="AB16" s="45">
        <f t="shared" si="49"/>
        <v>0.5</v>
      </c>
      <c r="AC16" s="44">
        <f t="shared" si="49"/>
        <v>1</v>
      </c>
      <c r="AD16" s="45">
        <f t="shared" si="49"/>
        <v>1</v>
      </c>
      <c r="AE16" s="12"/>
      <c r="AF16" s="45">
        <f t="shared" ref="AF16:AK16" si="50">IFERROR(IF(HLOOKUP(AF$6,$BB$5:$BE$18,11,FALSE)=0,"",HLOOKUP(AF$6,$BB$5:$BE$18,11,FALSE)),"")</f>
        <v>0.5</v>
      </c>
      <c r="AG16" s="45">
        <f t="shared" si="50"/>
        <v>1</v>
      </c>
      <c r="AH16" s="45">
        <f t="shared" si="50"/>
        <v>1</v>
      </c>
      <c r="AI16" s="45">
        <f t="shared" si="50"/>
        <v>1</v>
      </c>
      <c r="AJ16" s="44">
        <f t="shared" si="50"/>
        <v>1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IFERROR(IF(HLOOKUP(D$6,$BB$5:$BE$18,12,FALSE)=0,"",HLOOKUP(D$6,$BB$5:$BE$18,12,FALSE)),"")</f>
        <v>1</v>
      </c>
      <c r="E17" s="45">
        <f t="shared" si="51"/>
        <v>1</v>
      </c>
      <c r="F17" s="45">
        <f t="shared" si="51"/>
        <v>1</v>
      </c>
      <c r="G17" s="45">
        <f t="shared" si="51"/>
        <v>1</v>
      </c>
      <c r="H17" s="45">
        <f t="shared" si="51"/>
        <v>1</v>
      </c>
      <c r="I17" s="45" t="str">
        <f t="shared" si="51"/>
        <v/>
      </c>
      <c r="J17" s="12"/>
      <c r="K17" s="45">
        <f t="shared" ref="K17:P17" si="52">IFERROR(IF(HLOOKUP(K$6,$BB$5:$BE$18,12,FALSE)=0,"",HLOOKUP(K$6,$BB$5:$BE$18,12,FALSE)),"")</f>
        <v>1</v>
      </c>
      <c r="L17" s="45">
        <f t="shared" si="52"/>
        <v>1</v>
      </c>
      <c r="M17" s="45" t="str">
        <f t="shared" si="52"/>
        <v/>
      </c>
      <c r="N17" s="45">
        <f t="shared" si="52"/>
        <v>1</v>
      </c>
      <c r="O17" s="44">
        <f t="shared" si="52"/>
        <v>1</v>
      </c>
      <c r="P17" s="45">
        <f t="shared" si="52"/>
        <v>1</v>
      </c>
      <c r="Q17" s="12"/>
      <c r="R17" s="45">
        <f t="shared" ref="R17:W17" si="53">IFERROR(IF(HLOOKUP(R$6,$BB$5:$BE$18,12,FALSE)=0,"",HLOOKUP(R$6,$BB$5:$BE$18,12,FALSE)),"")</f>
        <v>1</v>
      </c>
      <c r="S17" s="45" t="str">
        <f t="shared" si="53"/>
        <v>x</v>
      </c>
      <c r="T17" s="45">
        <f t="shared" si="53"/>
        <v>1</v>
      </c>
      <c r="U17" s="45">
        <f t="shared" si="53"/>
        <v>1</v>
      </c>
      <c r="V17" s="45" t="str">
        <f t="shared" si="53"/>
        <v/>
      </c>
      <c r="W17" s="45">
        <f t="shared" si="53"/>
        <v>1</v>
      </c>
      <c r="X17" s="12"/>
      <c r="Y17" s="45">
        <f t="shared" ref="Y17:AD17" si="54">IFERROR(IF(HLOOKUP(Y$6,$BB$5:$BE$18,12,FALSE)=0,"",HLOOKUP(Y$6,$BB$5:$BE$18,12,FALSE)),"")</f>
        <v>1</v>
      </c>
      <c r="Z17" s="45">
        <f t="shared" si="54"/>
        <v>1</v>
      </c>
      <c r="AA17" s="39">
        <f t="shared" si="54"/>
        <v>1</v>
      </c>
      <c r="AB17" s="45" t="str">
        <f t="shared" si="54"/>
        <v/>
      </c>
      <c r="AC17" s="44">
        <f t="shared" si="54"/>
        <v>1</v>
      </c>
      <c r="AD17" s="45">
        <f t="shared" si="54"/>
        <v>1</v>
      </c>
      <c r="AE17" s="12"/>
      <c r="AF17" s="45" t="str">
        <f t="shared" ref="AF17:AK17" si="55">IFERROR(IF(HLOOKUP(AF$6,$BB$5:$BE$18,12,FALSE)=0,"",HLOOKUP(AF$6,$BB$5:$BE$18,12,FALSE)),"")</f>
        <v/>
      </c>
      <c r="AG17" s="45">
        <f t="shared" si="55"/>
        <v>1</v>
      </c>
      <c r="AH17" s="45">
        <f t="shared" si="55"/>
        <v>1</v>
      </c>
      <c r="AI17" s="45">
        <f t="shared" si="55"/>
        <v>1</v>
      </c>
      <c r="AJ17" s="44">
        <f t="shared" si="55"/>
        <v>1</v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/>
      </c>
      <c r="E18" s="45" t="str">
        <f t="shared" si="56"/>
        <v/>
      </c>
      <c r="F18" s="45">
        <f t="shared" si="56"/>
        <v>0.5</v>
      </c>
      <c r="G18" s="45" t="str">
        <f t="shared" si="56"/>
        <v/>
      </c>
      <c r="H18" s="45" t="str">
        <f t="shared" si="56"/>
        <v/>
      </c>
      <c r="I18" s="45" t="str">
        <f t="shared" si="56"/>
        <v/>
      </c>
      <c r="J18" s="12"/>
      <c r="K18" s="45" t="str">
        <f t="shared" ref="K18:P18" si="57">IFERROR(IF(HLOOKUP(K$6,$BB$5:$BE$18,13,FALSE)=0,"",HLOOKUP(K$6,$BB$5:$BE$18,13,FALSE)),"")</f>
        <v/>
      </c>
      <c r="L18" s="45" t="str">
        <f t="shared" si="57"/>
        <v/>
      </c>
      <c r="M18" s="45" t="str">
        <f t="shared" si="57"/>
        <v/>
      </c>
      <c r="N18" s="45" t="str">
        <f t="shared" si="57"/>
        <v/>
      </c>
      <c r="O18" s="44">
        <f t="shared" si="57"/>
        <v>0.5</v>
      </c>
      <c r="P18" s="45" t="str">
        <f t="shared" si="57"/>
        <v/>
      </c>
      <c r="Q18" s="12"/>
      <c r="R18" s="45">
        <f t="shared" ref="R18:W18" si="58">IFERROR(IF(HLOOKUP(R$6,$BB$5:$BE$18,13,FALSE)=0,"",HLOOKUP(R$6,$BB$5:$BE$18,13,FALSE)),"")</f>
        <v>0.5</v>
      </c>
      <c r="S18" s="45" t="str">
        <f t="shared" si="58"/>
        <v>x</v>
      </c>
      <c r="T18" s="45" t="str">
        <f t="shared" si="58"/>
        <v/>
      </c>
      <c r="U18" s="45" t="str">
        <f t="shared" si="58"/>
        <v/>
      </c>
      <c r="V18" s="45" t="str">
        <f t="shared" si="58"/>
        <v/>
      </c>
      <c r="W18" s="45" t="str">
        <f t="shared" si="58"/>
        <v/>
      </c>
      <c r="X18" s="12"/>
      <c r="Y18" s="45" t="str">
        <f t="shared" ref="Y18:AD18" si="59">IFERROR(IF(HLOOKUP(Y$6,$BB$5:$BE$18,13,FALSE)=0,"",HLOOKUP(Y$6,$BB$5:$BE$18,13,FALSE)),"")</f>
        <v/>
      </c>
      <c r="Z18" s="45">
        <f t="shared" si="59"/>
        <v>0.5</v>
      </c>
      <c r="AA18" s="39" t="str">
        <f t="shared" si="59"/>
        <v/>
      </c>
      <c r="AB18" s="45" t="str">
        <f t="shared" si="59"/>
        <v/>
      </c>
      <c r="AC18" s="44" t="str">
        <f t="shared" si="59"/>
        <v/>
      </c>
      <c r="AD18" s="45" t="str">
        <f t="shared" si="59"/>
        <v/>
      </c>
      <c r="AE18" s="12"/>
      <c r="AF18" s="45" t="str">
        <f t="shared" ref="AF18:AK18" si="60">IFERROR(IF(HLOOKUP(AF$6,$BB$5:$BE$18,13,FALSE)=0,"",HLOOKUP(AF$6,$BB$5:$BE$18,13,FALSE)),"")</f>
        <v/>
      </c>
      <c r="AG18" s="45" t="str">
        <f t="shared" si="60"/>
        <v/>
      </c>
      <c r="AH18" s="45" t="str">
        <f t="shared" si="60"/>
        <v/>
      </c>
      <c r="AI18" s="45" t="str">
        <f t="shared" si="60"/>
        <v/>
      </c>
      <c r="AJ18" s="44" t="str">
        <f t="shared" si="60"/>
        <v/>
      </c>
      <c r="AK18" s="45">
        <f t="shared" si="60"/>
        <v>0.5</v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8</v>
      </c>
      <c r="S19" s="18">
        <f t="shared" si="61"/>
        <v>0</v>
      </c>
      <c r="T19" s="18">
        <f t="shared" si="61"/>
        <v>8</v>
      </c>
      <c r="U19" s="18">
        <f t="shared" si="61"/>
        <v>8</v>
      </c>
      <c r="V19" s="18">
        <f t="shared" si="61"/>
        <v>8</v>
      </c>
      <c r="W19" s="18">
        <f t="shared" si="61"/>
        <v>8</v>
      </c>
      <c r="X19" s="36"/>
      <c r="Y19" s="18">
        <f t="shared" si="61"/>
        <v>8</v>
      </c>
      <c r="Z19" s="18">
        <f t="shared" si="61"/>
        <v>8</v>
      </c>
      <c r="AA19" s="18">
        <f t="shared" si="61"/>
        <v>8</v>
      </c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36"/>
      <c r="AF19" s="18">
        <f t="shared" si="61"/>
        <v>8</v>
      </c>
      <c r="AG19" s="18">
        <f t="shared" si="61"/>
        <v>8</v>
      </c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0</v>
      </c>
      <c r="AN19" s="18">
        <f t="shared" si="61"/>
        <v>5.5</v>
      </c>
      <c r="AO19" s="18">
        <f t="shared" si="61"/>
        <v>0</v>
      </c>
      <c r="AP19" s="18">
        <f t="shared" si="61"/>
        <v>0</v>
      </c>
      <c r="AQ19" s="18">
        <f t="shared" si="61"/>
        <v>0</v>
      </c>
      <c r="AR19" s="18">
        <f t="shared" si="61"/>
        <v>0</v>
      </c>
      <c r="AS19" s="18">
        <f t="shared" si="61"/>
        <v>0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08"/>
      <c r="J21" s="19"/>
      <c r="K21" s="129" t="s">
        <v>36</v>
      </c>
      <c r="L21" s="129"/>
      <c r="M21" s="129"/>
      <c r="N21" s="129"/>
      <c r="O21" s="129"/>
      <c r="P21" s="108"/>
      <c r="Q21" s="19"/>
      <c r="R21" s="129" t="s">
        <v>3</v>
      </c>
      <c r="S21" s="129"/>
      <c r="T21" s="129"/>
      <c r="U21" s="129"/>
      <c r="V21" s="129"/>
      <c r="W21" s="108"/>
      <c r="X21" s="19"/>
      <c r="Y21" s="129" t="s">
        <v>4</v>
      </c>
      <c r="Z21" s="129"/>
      <c r="AA21" s="129"/>
      <c r="AB21" s="129"/>
      <c r="AC21" s="129"/>
      <c r="AD21" s="108"/>
      <c r="AE21" s="19"/>
      <c r="AF21" s="129" t="s">
        <v>38</v>
      </c>
      <c r="AG21" s="129"/>
      <c r="AH21" s="129"/>
      <c r="AI21" s="129"/>
      <c r="AJ21" s="129"/>
      <c r="AK21" s="108"/>
      <c r="AL21" s="19"/>
      <c r="AM21" s="129"/>
      <c r="AN21" s="129"/>
      <c r="AO21" s="129"/>
      <c r="AP21" s="129"/>
      <c r="AQ21" s="129"/>
      <c r="AR21" s="129"/>
      <c r="AS21" s="108"/>
      <c r="AT21" s="2"/>
    </row>
    <row r="22" spans="1:57" x14ac:dyDescent="0.25">
      <c r="D22" s="132" t="s">
        <v>22</v>
      </c>
      <c r="E22" s="132"/>
      <c r="F22" s="132"/>
      <c r="G22" s="110"/>
      <c r="H22" s="132" t="s">
        <v>23</v>
      </c>
      <c r="I22" s="132"/>
      <c r="K22" s="132" t="s">
        <v>22</v>
      </c>
      <c r="L22" s="132"/>
      <c r="M22" s="132"/>
      <c r="N22" s="110"/>
      <c r="O22" s="132" t="s">
        <v>23</v>
      </c>
      <c r="P22" s="132"/>
      <c r="R22" s="132" t="s">
        <v>22</v>
      </c>
      <c r="S22" s="132"/>
      <c r="T22" s="132"/>
      <c r="U22" s="110"/>
      <c r="V22" s="132" t="s">
        <v>23</v>
      </c>
      <c r="W22" s="132"/>
      <c r="Y22" s="132" t="s">
        <v>22</v>
      </c>
      <c r="Z22" s="132"/>
      <c r="AA22" s="132"/>
      <c r="AB22" s="110"/>
      <c r="AC22" s="132" t="s">
        <v>23</v>
      </c>
      <c r="AD22" s="132"/>
      <c r="AF22" s="132" t="s">
        <v>22</v>
      </c>
      <c r="AG22" s="132"/>
      <c r="AH22" s="132"/>
      <c r="AI22" s="110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111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111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111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111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111"/>
      <c r="AJ23" s="133" t="str">
        <f>IF(SUM(AF18:AK18)=0,"Let op!!","Top!!")</f>
        <v>Top!!</v>
      </c>
      <c r="AK23" s="133"/>
      <c r="AM23" s="133" t="str">
        <f>IF(SUM(AM7:AR7)=0,"Let op!!","Top!!")</f>
        <v>Top!!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AM1:AR2"/>
    <mergeCell ref="D1:H2"/>
    <mergeCell ref="K1:O2"/>
    <mergeCell ref="R1:V2"/>
    <mergeCell ref="Y1:AC2"/>
    <mergeCell ref="AF1:AJ2"/>
    <mergeCell ref="A3:B4"/>
    <mergeCell ref="D3:H3"/>
    <mergeCell ref="K3:O3"/>
    <mergeCell ref="R3:V3"/>
    <mergeCell ref="Y3:AC3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D23:F23"/>
    <mergeCell ref="H23:I23"/>
    <mergeCell ref="K23:M23"/>
    <mergeCell ref="O23:P23"/>
    <mergeCell ref="R23:T23"/>
    <mergeCell ref="AM23:AS23"/>
    <mergeCell ref="Y22:AA22"/>
    <mergeCell ref="AC22:AD22"/>
    <mergeCell ref="AF22:AH22"/>
    <mergeCell ref="AJ22:AK22"/>
    <mergeCell ref="AM22:AS22"/>
    <mergeCell ref="V23:W23"/>
    <mergeCell ref="Y23:AA23"/>
    <mergeCell ref="AC23:AD23"/>
    <mergeCell ref="AF23:AH23"/>
    <mergeCell ref="AJ23:AK23"/>
  </mergeCells>
  <conditionalFormatting sqref="AW14">
    <cfRule type="cellIs" dxfId="469" priority="45" operator="equal">
      <formula>"Goed bezig!!"</formula>
    </cfRule>
    <cfRule type="cellIs" dxfId="468" priority="47" operator="equal">
      <formula>"LET OP, NIETS INGEVULD!!"</formula>
    </cfRule>
  </conditionalFormatting>
  <conditionalFormatting sqref="D23:F23">
    <cfRule type="cellIs" dxfId="467" priority="42" operator="equal">
      <formula>"Top!!"</formula>
    </cfRule>
    <cfRule type="cellIs" dxfId="466" priority="46" operator="equal">
      <formula>"Let op!!"</formula>
    </cfRule>
  </conditionalFormatting>
  <conditionalFormatting sqref="AX14">
    <cfRule type="cellIs" dxfId="465" priority="43" operator="equal">
      <formula>"Goed bezig!!"</formula>
    </cfRule>
    <cfRule type="cellIs" dxfId="464" priority="44" operator="equal">
      <formula>"LET OP, NIETS INGEVULD!!"</formula>
    </cfRule>
  </conditionalFormatting>
  <conditionalFormatting sqref="H23">
    <cfRule type="cellIs" dxfId="463" priority="40" operator="equal">
      <formula>"Top!!"</formula>
    </cfRule>
    <cfRule type="cellIs" dxfId="462" priority="41" operator="equal">
      <formula>"Let op!!"</formula>
    </cfRule>
  </conditionalFormatting>
  <conditionalFormatting sqref="K23:M23">
    <cfRule type="cellIs" dxfId="461" priority="38" operator="equal">
      <formula>"Top!!"</formula>
    </cfRule>
    <cfRule type="cellIs" dxfId="460" priority="39" operator="equal">
      <formula>"Let op!!"</formula>
    </cfRule>
  </conditionalFormatting>
  <conditionalFormatting sqref="O23">
    <cfRule type="cellIs" dxfId="459" priority="36" operator="equal">
      <formula>"Top!!"</formula>
    </cfRule>
    <cfRule type="cellIs" dxfId="458" priority="37" operator="equal">
      <formula>"Let op!!"</formula>
    </cfRule>
  </conditionalFormatting>
  <conditionalFormatting sqref="R23:T23">
    <cfRule type="cellIs" dxfId="457" priority="34" operator="equal">
      <formula>"Top!!"</formula>
    </cfRule>
    <cfRule type="cellIs" dxfId="456" priority="35" operator="equal">
      <formula>"Let op!!"</formula>
    </cfRule>
  </conditionalFormatting>
  <conditionalFormatting sqref="V23">
    <cfRule type="cellIs" dxfId="455" priority="32" operator="equal">
      <formula>"Top!!"</formula>
    </cfRule>
    <cfRule type="cellIs" dxfId="454" priority="33" operator="equal">
      <formula>"Let op!!"</formula>
    </cfRule>
  </conditionalFormatting>
  <conditionalFormatting sqref="Y23:AA23">
    <cfRule type="cellIs" dxfId="453" priority="30" operator="equal">
      <formula>"Top!!"</formula>
    </cfRule>
    <cfRule type="cellIs" dxfId="452" priority="31" operator="equal">
      <formula>"Let op!!"</formula>
    </cfRule>
  </conditionalFormatting>
  <conditionalFormatting sqref="AC23">
    <cfRule type="cellIs" dxfId="451" priority="28" operator="equal">
      <formula>"Top!!"</formula>
    </cfRule>
    <cfRule type="cellIs" dxfId="450" priority="29" operator="equal">
      <formula>"Let op!!"</formula>
    </cfRule>
  </conditionalFormatting>
  <conditionalFormatting sqref="AF23:AH23">
    <cfRule type="cellIs" dxfId="449" priority="26" operator="equal">
      <formula>"Top!!"</formula>
    </cfRule>
    <cfRule type="cellIs" dxfId="448" priority="27" operator="equal">
      <formula>"Let op!!"</formula>
    </cfRule>
  </conditionalFormatting>
  <conditionalFormatting sqref="AJ23">
    <cfRule type="cellIs" dxfId="447" priority="24" operator="equal">
      <formula>"Top!!"</formula>
    </cfRule>
    <cfRule type="cellIs" dxfId="446" priority="25" operator="equal">
      <formula>"Let op!!"</formula>
    </cfRule>
  </conditionalFormatting>
  <conditionalFormatting sqref="AM23">
    <cfRule type="cellIs" dxfId="445" priority="22" operator="equal">
      <formula>"Top!!"</formula>
    </cfRule>
    <cfRule type="cellIs" dxfId="444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443" priority="21" operator="equal">
      <formula>"x"</formula>
    </cfRule>
  </conditionalFormatting>
  <conditionalFormatting sqref="I7:I18">
    <cfRule type="cellIs" dxfId="442" priority="20" operator="equal">
      <formula>"x"</formula>
    </cfRule>
  </conditionalFormatting>
  <conditionalFormatting sqref="P7:P12 P14:P18">
    <cfRule type="cellIs" dxfId="441" priority="19" operator="equal">
      <formula>"x"</formula>
    </cfRule>
  </conditionalFormatting>
  <conditionalFormatting sqref="W7:W12 W14:W18">
    <cfRule type="cellIs" dxfId="440" priority="18" operator="equal">
      <formula>"x"</formula>
    </cfRule>
  </conditionalFormatting>
  <conditionalFormatting sqref="AD7:AD12 AD14:AD18">
    <cfRule type="cellIs" dxfId="439" priority="17" operator="equal">
      <formula>"x"</formula>
    </cfRule>
  </conditionalFormatting>
  <conditionalFormatting sqref="AK7:AK18">
    <cfRule type="cellIs" dxfId="438" priority="16" operator="equal">
      <formula>"x"</formula>
    </cfRule>
  </conditionalFormatting>
  <conditionalFormatting sqref="AS7:AS18">
    <cfRule type="cellIs" dxfId="437" priority="15" operator="equal">
      <formula>"x"</formula>
    </cfRule>
  </conditionalFormatting>
  <conditionalFormatting sqref="O13">
    <cfRule type="cellIs" dxfId="436" priority="14" operator="equal">
      <formula>"x"</formula>
    </cfRule>
  </conditionalFormatting>
  <conditionalFormatting sqref="P13">
    <cfRule type="cellIs" dxfId="435" priority="13" operator="equal">
      <formula>"x"</formula>
    </cfRule>
  </conditionalFormatting>
  <conditionalFormatting sqref="R13:T13">
    <cfRule type="cellIs" dxfId="434" priority="12" operator="equal">
      <formula>"x"</formula>
    </cfRule>
  </conditionalFormatting>
  <conditionalFormatting sqref="Y13:AA13">
    <cfRule type="cellIs" dxfId="433" priority="11" operator="equal">
      <formula>"x"</formula>
    </cfRule>
  </conditionalFormatting>
  <conditionalFormatting sqref="AF13:AH13 AJ13">
    <cfRule type="cellIs" dxfId="432" priority="10" operator="equal">
      <formula>"x"</formula>
    </cfRule>
  </conditionalFormatting>
  <conditionalFormatting sqref="G7:G18">
    <cfRule type="cellIs" dxfId="431" priority="9" operator="equal">
      <formula>"x"</formula>
    </cfRule>
  </conditionalFormatting>
  <conditionalFormatting sqref="N14:N18 N7:N12">
    <cfRule type="cellIs" dxfId="430" priority="8" operator="equal">
      <formula>"x"</formula>
    </cfRule>
  </conditionalFormatting>
  <conditionalFormatting sqref="N13">
    <cfRule type="cellIs" dxfId="429" priority="7" operator="equal">
      <formula>"x"</formula>
    </cfRule>
  </conditionalFormatting>
  <conditionalFormatting sqref="U14:U18 U7:U12">
    <cfRule type="cellIs" dxfId="428" priority="6" operator="equal">
      <formula>"x"</formula>
    </cfRule>
  </conditionalFormatting>
  <conditionalFormatting sqref="U13">
    <cfRule type="cellIs" dxfId="427" priority="5" operator="equal">
      <formula>"x"</formula>
    </cfRule>
  </conditionalFormatting>
  <conditionalFormatting sqref="AB14:AB18 AB7:AB12">
    <cfRule type="cellIs" dxfId="426" priority="4" operator="equal">
      <formula>"x"</formula>
    </cfRule>
  </conditionalFormatting>
  <conditionalFormatting sqref="AB13">
    <cfRule type="cellIs" dxfId="425" priority="3" operator="equal">
      <formula>"x"</formula>
    </cfRule>
  </conditionalFormatting>
  <conditionalFormatting sqref="AI7:AI18">
    <cfRule type="cellIs" dxfId="424" priority="2" operator="equal">
      <formula>"x"</formula>
    </cfRule>
  </conditionalFormatting>
  <conditionalFormatting sqref="AP7:AP18">
    <cfRule type="cellIs" dxfId="423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AB11" sqref="AB11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/>
      <c r="E1" s="125"/>
      <c r="F1" s="125"/>
      <c r="G1" s="125"/>
      <c r="H1" s="125"/>
      <c r="I1" s="106"/>
      <c r="J1" s="2"/>
      <c r="K1" s="125" t="s">
        <v>74</v>
      </c>
      <c r="L1" s="125"/>
      <c r="M1" s="125"/>
      <c r="N1" s="125"/>
      <c r="O1" s="125"/>
      <c r="P1" s="106"/>
      <c r="Q1" s="2"/>
      <c r="R1" s="125" t="s">
        <v>72</v>
      </c>
      <c r="S1" s="125"/>
      <c r="T1" s="125"/>
      <c r="U1" s="125"/>
      <c r="V1" s="125"/>
      <c r="W1" s="106"/>
      <c r="X1" s="2"/>
      <c r="Y1" s="125"/>
      <c r="Z1" s="125"/>
      <c r="AA1" s="125"/>
      <c r="AB1" s="125"/>
      <c r="AC1" s="125"/>
      <c r="AD1" s="106"/>
      <c r="AE1" s="2"/>
      <c r="AF1" s="126"/>
      <c r="AG1" s="125"/>
      <c r="AH1" s="125"/>
      <c r="AI1" s="125"/>
      <c r="AJ1" s="125"/>
      <c r="AK1" s="106"/>
      <c r="AL1" s="2"/>
      <c r="AM1" s="125"/>
      <c r="AN1" s="125"/>
      <c r="AO1" s="125"/>
      <c r="AP1" s="125"/>
      <c r="AQ1" s="125"/>
      <c r="AR1" s="125"/>
      <c r="AS1" s="106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06"/>
      <c r="J2" s="7"/>
      <c r="K2" s="125"/>
      <c r="L2" s="125"/>
      <c r="M2" s="125"/>
      <c r="N2" s="125"/>
      <c r="O2" s="125"/>
      <c r="P2" s="106"/>
      <c r="Q2" s="7"/>
      <c r="R2" s="125"/>
      <c r="S2" s="125"/>
      <c r="T2" s="125"/>
      <c r="U2" s="125"/>
      <c r="V2" s="125"/>
      <c r="W2" s="106"/>
      <c r="X2" s="7"/>
      <c r="Y2" s="125"/>
      <c r="Z2" s="125"/>
      <c r="AA2" s="125"/>
      <c r="AB2" s="125"/>
      <c r="AC2" s="125"/>
      <c r="AD2" s="106"/>
      <c r="AE2" s="7"/>
      <c r="AF2" s="125"/>
      <c r="AG2" s="125"/>
      <c r="AH2" s="125"/>
      <c r="AI2" s="125"/>
      <c r="AJ2" s="125"/>
      <c r="AK2" s="106"/>
      <c r="AL2" s="7"/>
      <c r="AM2" s="125"/>
      <c r="AN2" s="125"/>
      <c r="AO2" s="125"/>
      <c r="AP2" s="125"/>
      <c r="AQ2" s="125"/>
      <c r="AR2" s="125"/>
      <c r="AS2" s="106"/>
      <c r="AT2" s="2"/>
    </row>
    <row r="3" spans="1:57" ht="15.75" x14ac:dyDescent="0.25">
      <c r="A3" s="127">
        <v>46</v>
      </c>
      <c r="B3" s="127"/>
      <c r="C3" s="2"/>
      <c r="D3" s="128" t="s">
        <v>17</v>
      </c>
      <c r="E3" s="128"/>
      <c r="F3" s="128"/>
      <c r="G3" s="128"/>
      <c r="H3" s="128"/>
      <c r="I3" s="107"/>
      <c r="J3" s="2"/>
      <c r="K3" s="128" t="s">
        <v>16</v>
      </c>
      <c r="L3" s="128"/>
      <c r="M3" s="128"/>
      <c r="N3" s="128"/>
      <c r="O3" s="128"/>
      <c r="P3" s="107"/>
      <c r="Q3" s="2"/>
      <c r="R3" s="128" t="s">
        <v>15</v>
      </c>
      <c r="S3" s="128"/>
      <c r="T3" s="128"/>
      <c r="U3" s="128"/>
      <c r="V3" s="128"/>
      <c r="W3" s="107"/>
      <c r="X3" s="2"/>
      <c r="Y3" s="128" t="s">
        <v>14</v>
      </c>
      <c r="Z3" s="128"/>
      <c r="AA3" s="128"/>
      <c r="AB3" s="128"/>
      <c r="AC3" s="128"/>
      <c r="AD3" s="107"/>
      <c r="AE3" s="2"/>
      <c r="AF3" s="128" t="s">
        <v>13</v>
      </c>
      <c r="AG3" s="128"/>
      <c r="AH3" s="128"/>
      <c r="AI3" s="128"/>
      <c r="AJ3" s="128"/>
      <c r="AK3" s="107"/>
      <c r="AL3" s="2"/>
      <c r="AM3" s="128" t="s">
        <v>12</v>
      </c>
      <c r="AN3" s="128"/>
      <c r="AO3" s="128"/>
      <c r="AP3" s="128"/>
      <c r="AQ3" s="128"/>
      <c r="AR3" s="128"/>
      <c r="AS3" s="107"/>
      <c r="AT3" s="2"/>
    </row>
    <row r="4" spans="1:57" x14ac:dyDescent="0.25">
      <c r="A4" s="127"/>
      <c r="B4" s="127"/>
      <c r="C4" s="1"/>
      <c r="D4" s="130">
        <f>IFERROR(VLOOKUP(A3,Weeknummers!D:E,2,FALSE),"")</f>
        <v>43416</v>
      </c>
      <c r="E4" s="130"/>
      <c r="F4" s="130"/>
      <c r="G4" s="130"/>
      <c r="H4" s="130"/>
      <c r="I4" s="109"/>
      <c r="J4" s="2"/>
      <c r="K4" s="130">
        <f>IFERROR(SUM(+D4+1),"")</f>
        <v>43417</v>
      </c>
      <c r="L4" s="130"/>
      <c r="M4" s="130"/>
      <c r="N4" s="130"/>
      <c r="O4" s="130"/>
      <c r="P4" s="109"/>
      <c r="Q4" s="2"/>
      <c r="R4" s="130">
        <f>IFERROR(SUM(+K4+1),"")</f>
        <v>43418</v>
      </c>
      <c r="S4" s="130"/>
      <c r="T4" s="130"/>
      <c r="U4" s="130"/>
      <c r="V4" s="130"/>
      <c r="W4" s="109"/>
      <c r="X4" s="2"/>
      <c r="Y4" s="130">
        <f>IFERROR(SUM(+R4+1),"")</f>
        <v>43419</v>
      </c>
      <c r="Z4" s="130"/>
      <c r="AA4" s="130"/>
      <c r="AB4" s="130"/>
      <c r="AC4" s="130"/>
      <c r="AD4" s="109"/>
      <c r="AE4" s="2"/>
      <c r="AF4" s="130">
        <f>IFERROR(SUM(+Y4+1),"")</f>
        <v>43420</v>
      </c>
      <c r="AG4" s="130"/>
      <c r="AH4" s="130"/>
      <c r="AI4" s="130"/>
      <c r="AJ4" s="130"/>
      <c r="AK4" s="109"/>
      <c r="AL4" s="2"/>
      <c r="AM4" s="131">
        <f>IFERROR(SUM(+AF4+1),"")</f>
        <v>43421</v>
      </c>
      <c r="AN4" s="131"/>
      <c r="AO4" s="131"/>
      <c r="AP4" s="131"/>
      <c r="AQ4" s="131"/>
      <c r="AR4" s="131"/>
      <c r="AS4" s="109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31</v>
      </c>
      <c r="E6" s="31" t="s">
        <v>32</v>
      </c>
      <c r="F6" s="31" t="s">
        <v>31</v>
      </c>
      <c r="G6" s="31" t="s">
        <v>31</v>
      </c>
      <c r="H6" s="31" t="s">
        <v>29</v>
      </c>
      <c r="I6" s="31" t="s">
        <v>31</v>
      </c>
      <c r="J6" s="24"/>
      <c r="K6" s="31" t="s">
        <v>31</v>
      </c>
      <c r="L6" s="31" t="s">
        <v>31</v>
      </c>
      <c r="M6" s="31" t="s">
        <v>29</v>
      </c>
      <c r="N6" s="31" t="s">
        <v>31</v>
      </c>
      <c r="O6" s="42" t="s">
        <v>32</v>
      </c>
      <c r="P6" s="31" t="s">
        <v>31</v>
      </c>
      <c r="Q6" s="24"/>
      <c r="R6" s="31" t="s">
        <v>31</v>
      </c>
      <c r="S6" s="31" t="s">
        <v>29</v>
      </c>
      <c r="T6" s="31" t="s">
        <v>32</v>
      </c>
      <c r="U6" s="31" t="s">
        <v>31</v>
      </c>
      <c r="V6" s="31" t="s">
        <v>31</v>
      </c>
      <c r="W6" s="31" t="s">
        <v>31</v>
      </c>
      <c r="X6" s="24"/>
      <c r="Y6" s="31" t="s">
        <v>29</v>
      </c>
      <c r="Z6" s="31" t="s">
        <v>31</v>
      </c>
      <c r="AA6" s="31" t="s">
        <v>31</v>
      </c>
      <c r="AB6" s="31" t="s">
        <v>32</v>
      </c>
      <c r="AC6" s="43" t="s">
        <v>31</v>
      </c>
      <c r="AD6" s="31" t="s">
        <v>30</v>
      </c>
      <c r="AE6" s="24"/>
      <c r="AF6" s="31" t="s">
        <v>30</v>
      </c>
      <c r="AG6" s="31" t="s">
        <v>31</v>
      </c>
      <c r="AH6" s="31" t="s">
        <v>31</v>
      </c>
      <c r="AI6" s="31" t="s">
        <v>29</v>
      </c>
      <c r="AJ6" s="43" t="s">
        <v>31</v>
      </c>
      <c r="AK6" s="31" t="s">
        <v>32</v>
      </c>
      <c r="AL6" s="24"/>
      <c r="AM6" s="32"/>
      <c r="AN6" s="33"/>
      <c r="AO6" s="33"/>
      <c r="AP6" s="33"/>
      <c r="AQ6" s="33"/>
      <c r="AR6" s="33"/>
      <c r="AS6" s="33" t="s">
        <v>29</v>
      </c>
      <c r="AT6" s="24"/>
      <c r="AW6" s="35"/>
      <c r="AX6" s="35"/>
      <c r="AZ6" s="110" t="s">
        <v>10</v>
      </c>
      <c r="BA6" s="110">
        <v>7</v>
      </c>
      <c r="BB6" s="110">
        <v>0.5</v>
      </c>
      <c r="BC6" s="110"/>
      <c r="BD6" s="110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/>
      </c>
      <c r="E7" s="45" t="str">
        <f t="shared" si="0"/>
        <v/>
      </c>
      <c r="F7" s="45" t="str">
        <f t="shared" si="0"/>
        <v/>
      </c>
      <c r="G7" s="45" t="str">
        <f t="shared" si="0"/>
        <v/>
      </c>
      <c r="H7" s="45">
        <f t="shared" si="0"/>
        <v>0.5</v>
      </c>
      <c r="I7" s="45" t="str">
        <f t="shared" si="0"/>
        <v/>
      </c>
      <c r="J7" s="12"/>
      <c r="K7" s="45" t="str">
        <f t="shared" ref="K7:P7" si="1">IFERROR(IF(HLOOKUP(K$6,$BB$5:$BE$18,2,FALSE)=0,"",HLOOKUP(K$6,$BB$5:$BE$18,2,FALSE)),"")</f>
        <v/>
      </c>
      <c r="L7" s="45" t="str">
        <f t="shared" si="1"/>
        <v/>
      </c>
      <c r="M7" s="45">
        <f t="shared" si="1"/>
        <v>0.5</v>
      </c>
      <c r="N7" s="45" t="str">
        <f t="shared" si="1"/>
        <v/>
      </c>
      <c r="O7" s="39" t="str">
        <f t="shared" si="1"/>
        <v/>
      </c>
      <c r="P7" s="45" t="str">
        <f t="shared" si="1"/>
        <v/>
      </c>
      <c r="Q7" s="12"/>
      <c r="R7" s="45" t="str">
        <f t="shared" ref="R7:W7" si="2">IFERROR(IF(HLOOKUP(R$6,$BB$5:$BE$18,2,FALSE)=0,"",HLOOKUP(R$6,$BB$5:$BE$18,2,FALSE)),"")</f>
        <v/>
      </c>
      <c r="S7" s="45">
        <f t="shared" si="2"/>
        <v>0.5</v>
      </c>
      <c r="T7" s="45" t="str">
        <f t="shared" si="2"/>
        <v/>
      </c>
      <c r="U7" s="45" t="str">
        <f t="shared" si="2"/>
        <v/>
      </c>
      <c r="V7" s="45" t="str">
        <f t="shared" si="2"/>
        <v/>
      </c>
      <c r="W7" s="45" t="str">
        <f t="shared" si="2"/>
        <v/>
      </c>
      <c r="X7" s="12"/>
      <c r="Y7" s="45">
        <f t="shared" ref="Y7:AD7" si="3">IFERROR(IF(HLOOKUP(Y$6,$BB$5:$BE$18,2,FALSE)=0,"",HLOOKUP(Y$6,$BB$5:$BE$18,2,FALSE)),"")</f>
        <v>0.5</v>
      </c>
      <c r="Z7" s="45" t="str">
        <f t="shared" si="3"/>
        <v/>
      </c>
      <c r="AA7" s="45" t="str">
        <f t="shared" si="3"/>
        <v/>
      </c>
      <c r="AB7" s="45" t="str">
        <f t="shared" si="3"/>
        <v/>
      </c>
      <c r="AC7" s="44" t="str">
        <f t="shared" si="3"/>
        <v/>
      </c>
      <c r="AD7" s="45" t="str">
        <f t="shared" si="3"/>
        <v>x</v>
      </c>
      <c r="AE7" s="12"/>
      <c r="AF7" s="45" t="str">
        <f t="shared" ref="AF7:AK7" si="4">IFERROR(IF(HLOOKUP(AF$6,$BB$5:$BE$18,2,FALSE)=0,"",HLOOKUP(AF$6,$BB$5:$BE$18,2,FALSE)),"")</f>
        <v>x</v>
      </c>
      <c r="AG7" s="45" t="str">
        <f t="shared" si="4"/>
        <v/>
      </c>
      <c r="AH7" s="45" t="str">
        <f t="shared" si="4"/>
        <v/>
      </c>
      <c r="AI7" s="45">
        <f t="shared" si="4"/>
        <v>0.5</v>
      </c>
      <c r="AJ7" s="44" t="str">
        <f t="shared" si="4"/>
        <v/>
      </c>
      <c r="AK7" s="45" t="str">
        <f t="shared" si="4"/>
        <v/>
      </c>
      <c r="AL7" s="12"/>
      <c r="AM7" s="45" t="str">
        <f t="shared" ref="AM7:AS7" si="5">IFERROR(IF(HLOOKUP(AM$6,$BB$5:$BE$18,2,FALSE)=0,"",HLOOKUP(AM$6,$BB$5:$BE$18,2,FALSE)),"")</f>
        <v/>
      </c>
      <c r="AN7" s="45" t="str">
        <f t="shared" si="5"/>
        <v/>
      </c>
      <c r="AO7" s="45" t="str">
        <f t="shared" si="5"/>
        <v/>
      </c>
      <c r="AP7" s="45" t="str">
        <f t="shared" si="5"/>
        <v/>
      </c>
      <c r="AQ7" s="45" t="str">
        <f t="shared" si="5"/>
        <v/>
      </c>
      <c r="AR7" s="45" t="str">
        <f t="shared" si="5"/>
        <v/>
      </c>
      <c r="AS7" s="45">
        <f t="shared" si="5"/>
        <v>0.5</v>
      </c>
      <c r="AT7" s="2"/>
      <c r="AU7" s="13" t="s">
        <v>9</v>
      </c>
      <c r="AV7" s="14">
        <f>+D19+K19+R19+Y19+AF19+AM19</f>
        <v>32</v>
      </c>
      <c r="AW7" s="38">
        <f>IFERROR(IF(SUMIF($D$5:$AR$5,"Megen",$D$7:$AR$7)=0,"",SUMIF($D$5:$AR$5,"Megen",$D$7:$AR$7))*2,"")</f>
        <v>1</v>
      </c>
      <c r="AX7" s="38" t="str">
        <f>IFERROR(IF(SUMIF($D$5:$AR$5,"Megen",$D$18:$AR$18)=0,"",SUMIF($D$5:$AR$5,"Megen",$D$18:$AR$18)*2),"")</f>
        <v/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/>
      </c>
      <c r="E8" s="45" t="str">
        <f t="shared" si="6"/>
        <v/>
      </c>
      <c r="F8" s="45" t="str">
        <f t="shared" si="6"/>
        <v/>
      </c>
      <c r="G8" s="45" t="str">
        <f t="shared" si="6"/>
        <v/>
      </c>
      <c r="H8" s="45">
        <f t="shared" si="6"/>
        <v>1</v>
      </c>
      <c r="I8" s="45" t="str">
        <f t="shared" si="6"/>
        <v/>
      </c>
      <c r="J8" s="12"/>
      <c r="K8" s="45" t="str">
        <f t="shared" ref="K8:P8" si="7">IFERROR(IF(HLOOKUP(K$6,$BB$5:$BE$18,3,FALSE)=0,"",HLOOKUP(K$6,$BB$5:$BE$18,3,FALSE)),"")</f>
        <v/>
      </c>
      <c r="L8" s="45" t="str">
        <f t="shared" si="7"/>
        <v/>
      </c>
      <c r="M8" s="45">
        <f t="shared" si="7"/>
        <v>1</v>
      </c>
      <c r="N8" s="45" t="str">
        <f t="shared" si="7"/>
        <v/>
      </c>
      <c r="O8" s="39" t="str">
        <f t="shared" si="7"/>
        <v/>
      </c>
      <c r="P8" s="45" t="str">
        <f t="shared" si="7"/>
        <v/>
      </c>
      <c r="Q8" s="12"/>
      <c r="R8" s="45" t="str">
        <f t="shared" ref="R8:W8" si="8">IFERROR(IF(HLOOKUP(R$6,$BB$5:$BE$18,3,FALSE)=0,"",HLOOKUP(R$6,$BB$5:$BE$18,3,FALSE)),"")</f>
        <v/>
      </c>
      <c r="S8" s="45">
        <f t="shared" si="8"/>
        <v>1</v>
      </c>
      <c r="T8" s="45" t="str">
        <f t="shared" si="8"/>
        <v/>
      </c>
      <c r="U8" s="45" t="str">
        <f t="shared" si="8"/>
        <v/>
      </c>
      <c r="V8" s="45" t="str">
        <f t="shared" si="8"/>
        <v/>
      </c>
      <c r="W8" s="45" t="str">
        <f t="shared" si="8"/>
        <v/>
      </c>
      <c r="X8" s="12"/>
      <c r="Y8" s="45">
        <f t="shared" ref="Y8:AD8" si="9">IFERROR(IF(HLOOKUP(Y$6,$BB$5:$BE$18,3,FALSE)=0,"",HLOOKUP(Y$6,$BB$5:$BE$18,3,FALSE)),"")</f>
        <v>1</v>
      </c>
      <c r="Z8" s="45" t="str">
        <f t="shared" si="9"/>
        <v/>
      </c>
      <c r="AA8" s="45" t="str">
        <f t="shared" si="9"/>
        <v/>
      </c>
      <c r="AB8" s="45" t="str">
        <f t="shared" si="9"/>
        <v/>
      </c>
      <c r="AC8" s="44" t="str">
        <f t="shared" si="9"/>
        <v/>
      </c>
      <c r="AD8" s="45" t="str">
        <f t="shared" si="9"/>
        <v>x</v>
      </c>
      <c r="AE8" s="12"/>
      <c r="AF8" s="45" t="str">
        <f t="shared" ref="AF8:AK8" si="10">IFERROR(IF(HLOOKUP(AF$6,$BB$5:$BE$18,3,FALSE)=0,"",HLOOKUP(AF$6,$BB$5:$BE$18,3,FALSE)),"")</f>
        <v>x</v>
      </c>
      <c r="AG8" s="45" t="str">
        <f t="shared" si="10"/>
        <v/>
      </c>
      <c r="AH8" s="45" t="str">
        <f t="shared" si="10"/>
        <v/>
      </c>
      <c r="AI8" s="45">
        <f t="shared" si="10"/>
        <v>1</v>
      </c>
      <c r="AJ8" s="44" t="str">
        <f t="shared" si="10"/>
        <v/>
      </c>
      <c r="AK8" s="45" t="str">
        <f t="shared" si="10"/>
        <v/>
      </c>
      <c r="AL8" s="12"/>
      <c r="AM8" s="45" t="str">
        <f t="shared" ref="AM8:AS8" si="11">IFERROR(IF(HLOOKUP(AM$6,$BB$5:$BE$18,3,FALSE)=0,"",HLOOKUP(AM$6,$BB$5:$BE$18,3,FALSE)),"")</f>
        <v/>
      </c>
      <c r="AN8" s="45" t="str">
        <f t="shared" si="11"/>
        <v/>
      </c>
      <c r="AO8" s="45" t="str">
        <f t="shared" si="11"/>
        <v/>
      </c>
      <c r="AP8" s="45" t="str">
        <f t="shared" si="11"/>
        <v/>
      </c>
      <c r="AQ8" s="45" t="str">
        <f t="shared" si="11"/>
        <v/>
      </c>
      <c r="AR8" s="45" t="str">
        <f t="shared" si="11"/>
        <v/>
      </c>
      <c r="AS8" s="45">
        <f t="shared" si="11"/>
        <v>1</v>
      </c>
      <c r="AT8" s="2"/>
      <c r="AU8" s="15" t="s">
        <v>8</v>
      </c>
      <c r="AV8" s="16">
        <f>+E19+L19+S19+Z19+AG19+AN19</f>
        <v>40</v>
      </c>
      <c r="AW8" s="38">
        <f>IFERROR(IF(SUMIF($D$5:$AR$5,"Miguitte",$D$7:$AR$7)=0,"",SUMIF($D$5:$AR$5,"Miguitte",$D$7:$AR$7))*2,"")</f>
        <v>1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1</v>
      </c>
      <c r="E9" s="45">
        <f t="shared" si="12"/>
        <v>0.5</v>
      </c>
      <c r="F9" s="45">
        <f t="shared" si="12"/>
        <v>1</v>
      </c>
      <c r="G9" s="45">
        <f t="shared" si="12"/>
        <v>1</v>
      </c>
      <c r="H9" s="45">
        <f t="shared" si="12"/>
        <v>1</v>
      </c>
      <c r="I9" s="45">
        <f t="shared" si="12"/>
        <v>1</v>
      </c>
      <c r="J9" s="12"/>
      <c r="K9" s="45">
        <f t="shared" ref="K9:P9" si="13">IFERROR(IF(HLOOKUP(K$6,$BB$5:$BE$18,4,FALSE)=0,"",HLOOKUP(K$6,$BB$5:$BE$18,4,FALSE)),"")</f>
        <v>1</v>
      </c>
      <c r="L9" s="45">
        <f t="shared" si="13"/>
        <v>1</v>
      </c>
      <c r="M9" s="45">
        <f t="shared" si="13"/>
        <v>1</v>
      </c>
      <c r="N9" s="45">
        <f t="shared" si="13"/>
        <v>1</v>
      </c>
      <c r="O9" s="39">
        <f t="shared" si="13"/>
        <v>0.5</v>
      </c>
      <c r="P9" s="45">
        <f t="shared" si="13"/>
        <v>1</v>
      </c>
      <c r="Q9" s="12"/>
      <c r="R9" s="45">
        <f t="shared" ref="R9:W9" si="14">IFERROR(IF(HLOOKUP(R$6,$BB$5:$BE$18,4,FALSE)=0,"",HLOOKUP(R$6,$BB$5:$BE$18,4,FALSE)),"")</f>
        <v>1</v>
      </c>
      <c r="S9" s="45">
        <f t="shared" si="14"/>
        <v>1</v>
      </c>
      <c r="T9" s="45">
        <f t="shared" si="14"/>
        <v>0.5</v>
      </c>
      <c r="U9" s="45">
        <f t="shared" si="14"/>
        <v>1</v>
      </c>
      <c r="V9" s="45">
        <f t="shared" si="14"/>
        <v>1</v>
      </c>
      <c r="W9" s="45">
        <f t="shared" si="14"/>
        <v>1</v>
      </c>
      <c r="X9" s="12"/>
      <c r="Y9" s="45">
        <f t="shared" ref="Y9:AD9" si="15">IFERROR(IF(HLOOKUP(Y$6,$BB$5:$BE$18,4,FALSE)=0,"",HLOOKUP(Y$6,$BB$5:$BE$18,4,FALSE)),"")</f>
        <v>1</v>
      </c>
      <c r="Z9" s="45">
        <f t="shared" si="15"/>
        <v>1</v>
      </c>
      <c r="AA9" s="45">
        <f t="shared" si="15"/>
        <v>1</v>
      </c>
      <c r="AB9" s="45">
        <f t="shared" si="15"/>
        <v>0.5</v>
      </c>
      <c r="AC9" s="44">
        <f t="shared" si="15"/>
        <v>1</v>
      </c>
      <c r="AD9" s="45" t="str">
        <f t="shared" si="15"/>
        <v>x</v>
      </c>
      <c r="AE9" s="12"/>
      <c r="AF9" s="45" t="str">
        <f t="shared" ref="AF9:AK9" si="16">IFERROR(IF(HLOOKUP(AF$6,$BB$5:$BE$18,4,FALSE)=0,"",HLOOKUP(AF$6,$BB$5:$BE$18,4,FALSE)),"")</f>
        <v>x</v>
      </c>
      <c r="AG9" s="45">
        <f t="shared" si="16"/>
        <v>1</v>
      </c>
      <c r="AH9" s="45">
        <f t="shared" si="16"/>
        <v>1</v>
      </c>
      <c r="AI9" s="45">
        <f t="shared" si="16"/>
        <v>1</v>
      </c>
      <c r="AJ9" s="44">
        <f t="shared" si="16"/>
        <v>1</v>
      </c>
      <c r="AK9" s="45">
        <f t="shared" si="16"/>
        <v>0.5</v>
      </c>
      <c r="AL9" s="12"/>
      <c r="AM9" s="45" t="str">
        <f t="shared" ref="AM9:AS9" si="17">IFERROR(IF(HLOOKUP(AM$6,$BB$5:$BE$18,4,FALSE)=0,"",HLOOKUP(AM$6,$BB$5:$BE$18,4,FALSE)),"")</f>
        <v/>
      </c>
      <c r="AN9" s="45" t="str">
        <f t="shared" si="17"/>
        <v/>
      </c>
      <c r="AO9" s="45" t="str">
        <f t="shared" si="17"/>
        <v/>
      </c>
      <c r="AP9" s="45" t="str">
        <f t="shared" si="17"/>
        <v/>
      </c>
      <c r="AQ9" s="45" t="str">
        <f t="shared" si="17"/>
        <v/>
      </c>
      <c r="AR9" s="45" t="str">
        <f t="shared" si="17"/>
        <v/>
      </c>
      <c r="AS9" s="45">
        <f t="shared" si="17"/>
        <v>1</v>
      </c>
      <c r="AT9" s="2"/>
      <c r="AU9" s="15" t="s">
        <v>7</v>
      </c>
      <c r="AV9" s="16">
        <f>+F19+M19+T19+AA19+AH19+AO19</f>
        <v>40</v>
      </c>
      <c r="AW9" s="38">
        <f>IFERROR(IF(SUMIF($D$5:$AR$5,"Tim",$D$7:$AR$7)=0,"",SUMIF($D$5:$AR$5,"Tim",$D$7:$AR$7))*2,"")</f>
        <v>1</v>
      </c>
      <c r="AX9" s="38">
        <f>IFERROR(IF(SUMIF($D$5:$AR$5,"Tim",$D$18:$AR$18)=0,"",SUMIF($D$5:$AR$5,"Tim",$D$18:$AR$18)*2),"")</f>
        <v>1</v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12"/>
      <c r="K10" s="45">
        <f t="shared" ref="K10:P10" si="19">IFERROR(IF(HLOOKUP(K$6,$BB$5:$BE$18,5,FALSE)=0,"",HLOOKUP(K$6,$BB$5:$BE$18,5,FALSE)),"")</f>
        <v>1</v>
      </c>
      <c r="L10" s="45">
        <f t="shared" si="19"/>
        <v>1</v>
      </c>
      <c r="M10" s="45">
        <f t="shared" si="19"/>
        <v>1</v>
      </c>
      <c r="N10" s="45">
        <f t="shared" si="19"/>
        <v>1</v>
      </c>
      <c r="O10" s="39">
        <f t="shared" si="19"/>
        <v>1</v>
      </c>
      <c r="P10" s="45">
        <f t="shared" si="19"/>
        <v>1</v>
      </c>
      <c r="Q10" s="12"/>
      <c r="R10" s="45">
        <f t="shared" ref="R10:W10" si="20">IFERROR(IF(HLOOKUP(R$6,$BB$5:$BE$18,5,FALSE)=0,"",HLOOKUP(R$6,$BB$5:$BE$18,5,FALSE)),"")</f>
        <v>1</v>
      </c>
      <c r="S10" s="45">
        <f t="shared" si="20"/>
        <v>1</v>
      </c>
      <c r="T10" s="45">
        <f t="shared" si="20"/>
        <v>1</v>
      </c>
      <c r="U10" s="45">
        <f t="shared" si="20"/>
        <v>1</v>
      </c>
      <c r="V10" s="45">
        <f t="shared" si="20"/>
        <v>1</v>
      </c>
      <c r="W10" s="45">
        <f t="shared" si="20"/>
        <v>1</v>
      </c>
      <c r="X10" s="12"/>
      <c r="Y10" s="45">
        <f t="shared" ref="Y10:AD10" si="21">IFERROR(IF(HLOOKUP(Y$6,$BB$5:$BE$18,5,FALSE)=0,"",HLOOKUP(Y$6,$BB$5:$BE$18,5,FALSE)),"")</f>
        <v>1</v>
      </c>
      <c r="Z10" s="45">
        <f t="shared" si="21"/>
        <v>1</v>
      </c>
      <c r="AA10" s="45">
        <f t="shared" si="21"/>
        <v>1</v>
      </c>
      <c r="AB10" s="45">
        <f t="shared" si="21"/>
        <v>1</v>
      </c>
      <c r="AC10" s="44">
        <f t="shared" si="21"/>
        <v>1</v>
      </c>
      <c r="AD10" s="45" t="str">
        <f t="shared" si="21"/>
        <v>x</v>
      </c>
      <c r="AE10" s="12"/>
      <c r="AF10" s="45" t="str">
        <f t="shared" ref="AF10:AK10" si="22">IFERROR(IF(HLOOKUP(AF$6,$BB$5:$BE$18,5,FALSE)=0,"",HLOOKUP(AF$6,$BB$5:$BE$18,5,FALSE)),"")</f>
        <v>x</v>
      </c>
      <c r="AG10" s="45">
        <f t="shared" si="22"/>
        <v>1</v>
      </c>
      <c r="AH10" s="45">
        <f t="shared" si="22"/>
        <v>1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 t="str">
        <f t="shared" ref="AM10:AS10" si="23">IFERROR(IF(HLOOKUP(AM$6,$BB$5:$BE$18,5,FALSE)=0,"",HLOOKUP(AM$6,$BB$5:$BE$18,5,FALSE)),"")</f>
        <v/>
      </c>
      <c r="AN10" s="45" t="str">
        <f t="shared" si="23"/>
        <v/>
      </c>
      <c r="AO10" s="45" t="str">
        <f t="shared" si="23"/>
        <v/>
      </c>
      <c r="AP10" s="45" t="str">
        <f t="shared" si="23"/>
        <v/>
      </c>
      <c r="AQ10" s="45" t="str">
        <f t="shared" si="23"/>
        <v/>
      </c>
      <c r="AR10" s="45" t="str">
        <f t="shared" si="23"/>
        <v/>
      </c>
      <c r="AS10" s="45">
        <f t="shared" si="23"/>
        <v>1</v>
      </c>
      <c r="AT10" s="2"/>
      <c r="AU10" s="15" t="s">
        <v>37</v>
      </c>
      <c r="AV10" s="16">
        <f>+H19+O19+V19+AC19+AJ19+AQ19</f>
        <v>40</v>
      </c>
      <c r="AW10" s="38">
        <f>IFERROR(IF(SUMIF($D$5:$AR$5,"David",$D$7:$AR$7)=0,"",SUMIF($D$5:$AR$5,"David",$D$7:$AR$7))*2,"")</f>
        <v>1</v>
      </c>
      <c r="AX10" s="38">
        <f>IFERROR(IF(SUMIF($D$5:$AR$5,"David",$D$18:$AR$18)=0,"",SUMIF($D$5:$AR$5,"David",$D$18:$AR$18)*2),"")</f>
        <v>1</v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12"/>
      <c r="K11" s="45">
        <f t="shared" ref="K11:P11" si="25">IFERROR(IF(HLOOKUP(K$6,$BB$5:$BE$18,6,FALSE)=0,"",HLOOKUP(K$6,$BB$5:$BE$18,6,FALSE)),"")</f>
        <v>1</v>
      </c>
      <c r="L11" s="45">
        <f t="shared" si="25"/>
        <v>1</v>
      </c>
      <c r="M11" s="45">
        <f t="shared" si="25"/>
        <v>1</v>
      </c>
      <c r="N11" s="45">
        <f t="shared" si="25"/>
        <v>1</v>
      </c>
      <c r="O11" s="39">
        <f t="shared" si="25"/>
        <v>1</v>
      </c>
      <c r="P11" s="45">
        <f t="shared" si="25"/>
        <v>1</v>
      </c>
      <c r="Q11" s="12"/>
      <c r="R11" s="45">
        <f t="shared" ref="R11:W11" si="26">IFERROR(IF(HLOOKUP(R$6,$BB$5:$BE$18,6,FALSE)=0,"",HLOOKUP(R$6,$BB$5:$BE$18,6,FALSE)),"")</f>
        <v>1</v>
      </c>
      <c r="S11" s="45">
        <f t="shared" si="26"/>
        <v>1</v>
      </c>
      <c r="T11" s="45">
        <f t="shared" si="26"/>
        <v>1</v>
      </c>
      <c r="U11" s="45">
        <f t="shared" si="26"/>
        <v>1</v>
      </c>
      <c r="V11" s="45">
        <f t="shared" si="26"/>
        <v>1</v>
      </c>
      <c r="W11" s="45">
        <f t="shared" si="26"/>
        <v>1</v>
      </c>
      <c r="X11" s="12"/>
      <c r="Y11" s="45">
        <f t="shared" ref="Y11:AD11" si="27">IFERROR(IF(HLOOKUP(Y$6,$BB$5:$BE$18,6,FALSE)=0,"",HLOOKUP(Y$6,$BB$5:$BE$18,6,FALSE)),"")</f>
        <v>1</v>
      </c>
      <c r="Z11" s="45">
        <f t="shared" si="27"/>
        <v>1</v>
      </c>
      <c r="AA11" s="45">
        <f t="shared" si="27"/>
        <v>1</v>
      </c>
      <c r="AB11" s="45">
        <f t="shared" si="27"/>
        <v>1</v>
      </c>
      <c r="AC11" s="44">
        <f t="shared" si="27"/>
        <v>1</v>
      </c>
      <c r="AD11" s="45" t="str">
        <f t="shared" si="27"/>
        <v>x</v>
      </c>
      <c r="AE11" s="12"/>
      <c r="AF11" s="45" t="str">
        <f t="shared" ref="AF11:AK11" si="28">IFERROR(IF(HLOOKUP(AF$6,$BB$5:$BE$18,6,FALSE)=0,"",HLOOKUP(AF$6,$BB$5:$BE$18,6,FALSE)),"")</f>
        <v>x</v>
      </c>
      <c r="AG11" s="45">
        <f t="shared" si="28"/>
        <v>1</v>
      </c>
      <c r="AH11" s="45">
        <f t="shared" si="28"/>
        <v>1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 t="str">
        <f t="shared" ref="AM11:AS11" si="29">IFERROR(IF(HLOOKUP(AM$6,$BB$5:$BE$18,6,FALSE)=0,"",HLOOKUP(AM$6,$BB$5:$BE$18,6,FALSE)),"")</f>
        <v/>
      </c>
      <c r="AN11" s="45" t="str">
        <f t="shared" si="29"/>
        <v/>
      </c>
      <c r="AO11" s="45" t="str">
        <f t="shared" si="29"/>
        <v/>
      </c>
      <c r="AP11" s="45" t="str">
        <f t="shared" si="29"/>
        <v/>
      </c>
      <c r="AQ11" s="45" t="str">
        <f t="shared" si="29"/>
        <v/>
      </c>
      <c r="AR11" s="45" t="str">
        <f t="shared" si="29"/>
        <v/>
      </c>
      <c r="AS11" s="45">
        <f t="shared" si="29"/>
        <v>1</v>
      </c>
      <c r="AT11" s="2"/>
      <c r="AU11" s="15" t="s">
        <v>46</v>
      </c>
      <c r="AV11" s="16">
        <f>+G19+N19+U19+AB19+AP19+AI19</f>
        <v>40</v>
      </c>
      <c r="AW11" s="38">
        <f>IFERROR(IF(SUMIF($D$5:$AR$5,"Emre",$D$7:$AR$7)=0,"",SUMIF($D$5:$AR$5,"Emre",$D$7:$AR$7))*2,"")</f>
        <v>1</v>
      </c>
      <c r="AX11" s="38">
        <f>IFERROR(IF(SUMIF($D$5:$AR$5,"Emre",$D$18:$AR$18)=0,"",SUMIF($D$5:$AR$5,"Emre",$D$18:$AR$18)*2),"")</f>
        <v>1</v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12"/>
      <c r="K12" s="45">
        <f t="shared" ref="K12:P12" si="31">IFERROR(IF(HLOOKUP(K$6,$BB$5:$BE$18,7,FALSE)=0,"",HLOOKUP(K$6,$BB$5:$BE$18,7,FALSE)),"")</f>
        <v>1</v>
      </c>
      <c r="L12" s="45">
        <f t="shared" si="31"/>
        <v>1</v>
      </c>
      <c r="M12" s="45">
        <f t="shared" si="31"/>
        <v>1</v>
      </c>
      <c r="N12" s="45">
        <f t="shared" si="31"/>
        <v>1</v>
      </c>
      <c r="O12" s="39">
        <f t="shared" si="31"/>
        <v>1</v>
      </c>
      <c r="P12" s="45">
        <f t="shared" si="31"/>
        <v>1</v>
      </c>
      <c r="Q12" s="12"/>
      <c r="R12" s="45">
        <f t="shared" ref="R12:W12" si="32">IFERROR(IF(HLOOKUP(R$6,$BB$5:$BE$18,7,FALSE)=0,"",HLOOKUP(R$6,$BB$5:$BE$18,7,FALSE)),"")</f>
        <v>1</v>
      </c>
      <c r="S12" s="46">
        <f t="shared" si="32"/>
        <v>1</v>
      </c>
      <c r="T12" s="45">
        <f t="shared" si="32"/>
        <v>1</v>
      </c>
      <c r="U12" s="45">
        <f t="shared" si="32"/>
        <v>1</v>
      </c>
      <c r="V12" s="45">
        <f t="shared" si="32"/>
        <v>1</v>
      </c>
      <c r="W12" s="45">
        <f t="shared" si="32"/>
        <v>1</v>
      </c>
      <c r="X12" s="12"/>
      <c r="Y12" s="45">
        <f t="shared" ref="Y12:AD12" si="33">IFERROR(IF(HLOOKUP(Y$6,$BB$5:$BE$18,7,FALSE)=0,"",HLOOKUP(Y$6,$BB$5:$BE$18,7,FALSE)),"")</f>
        <v>1</v>
      </c>
      <c r="Z12" s="45">
        <f t="shared" si="33"/>
        <v>1</v>
      </c>
      <c r="AA12" s="45">
        <f t="shared" si="33"/>
        <v>1</v>
      </c>
      <c r="AB12" s="45">
        <f t="shared" si="33"/>
        <v>1</v>
      </c>
      <c r="AC12" s="44">
        <f t="shared" si="33"/>
        <v>1</v>
      </c>
      <c r="AD12" s="45" t="str">
        <f t="shared" si="33"/>
        <v>x</v>
      </c>
      <c r="AE12" s="12"/>
      <c r="AF12" s="45" t="str">
        <f t="shared" ref="AF12:AK12" si="34">IFERROR(IF(HLOOKUP(AF$6,$BB$5:$BE$18,7,FALSE)=0,"",HLOOKUP(AF$6,$BB$5:$BE$18,7,FALSE)),"")</f>
        <v>x</v>
      </c>
      <c r="AG12" s="45">
        <f t="shared" si="34"/>
        <v>1</v>
      </c>
      <c r="AH12" s="45">
        <f t="shared" si="34"/>
        <v>1</v>
      </c>
      <c r="AI12" s="45">
        <f t="shared" si="34"/>
        <v>1</v>
      </c>
      <c r="AJ12" s="44">
        <f t="shared" si="34"/>
        <v>1</v>
      </c>
      <c r="AK12" s="45">
        <f t="shared" si="34"/>
        <v>1</v>
      </c>
      <c r="AL12" s="12"/>
      <c r="AM12" s="45" t="str">
        <f t="shared" ref="AM12:AS12" si="35">IFERROR(IF(HLOOKUP(AM$6,$BB$5:$BE$18,7,FALSE)=0,"",HLOOKUP(AM$6,$BB$5:$BE$18,7,FALSE)),"")</f>
        <v/>
      </c>
      <c r="AN12" s="45" t="str">
        <f t="shared" si="35"/>
        <v/>
      </c>
      <c r="AO12" s="45" t="str">
        <f t="shared" si="35"/>
        <v/>
      </c>
      <c r="AP12" s="45" t="str">
        <f t="shared" si="35"/>
        <v/>
      </c>
      <c r="AQ12" s="45" t="str">
        <f t="shared" si="35"/>
        <v/>
      </c>
      <c r="AR12" s="45" t="str">
        <f t="shared" si="35"/>
        <v/>
      </c>
      <c r="AS12" s="45">
        <f t="shared" si="35"/>
        <v>1</v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0"/>
      <c r="P13" s="37"/>
      <c r="Q13" s="2"/>
      <c r="R13" s="37"/>
      <c r="S13" s="4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37.5</v>
      </c>
      <c r="AW13" s="38" t="str">
        <f>IFERROR(IF(SUMIF($D$5:$AR$5,"Stefan",$D$7:$AR$7)=0,"",SUMIF($D$5:$AR$5,"Stefan",$D$7:$AR$7))*2,"")</f>
        <v/>
      </c>
      <c r="AX13" s="38">
        <f>IFERROR(IF(SUMIF($D$5:$AR$5,"Stefan",$D$18:$AR$18)=0,"",SUMIF($D$5:$AR$5,"Stefan",$D$18:$AR$18)*2),"")</f>
        <v>1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12"/>
      <c r="K14" s="45">
        <f t="shared" ref="K14:P14" si="37">IFERROR(IF(HLOOKUP(K$6,$BB$5:$BE$18,9,FALSE)=0,"",HLOOKUP(K$6,$BB$5:$BE$18,9,FALSE)),"")</f>
        <v>1</v>
      </c>
      <c r="L14" s="45">
        <f t="shared" si="37"/>
        <v>1</v>
      </c>
      <c r="M14" s="45">
        <f t="shared" si="37"/>
        <v>1</v>
      </c>
      <c r="N14" s="45">
        <f t="shared" si="37"/>
        <v>1</v>
      </c>
      <c r="O14" s="39">
        <f t="shared" si="37"/>
        <v>1</v>
      </c>
      <c r="P14" s="45">
        <f t="shared" si="37"/>
        <v>1</v>
      </c>
      <c r="Q14" s="12"/>
      <c r="R14" s="45">
        <f t="shared" ref="R14:W14" si="38">IFERROR(IF(HLOOKUP(R$6,$BB$5:$BE$18,9,FALSE)=0,"",HLOOKUP(R$6,$BB$5:$BE$18,9,FALSE)),"")</f>
        <v>1</v>
      </c>
      <c r="S14" s="46">
        <f t="shared" si="38"/>
        <v>1</v>
      </c>
      <c r="T14" s="45">
        <f t="shared" si="38"/>
        <v>1</v>
      </c>
      <c r="U14" s="45">
        <f t="shared" si="38"/>
        <v>1</v>
      </c>
      <c r="V14" s="45">
        <f t="shared" si="38"/>
        <v>1</v>
      </c>
      <c r="W14" s="45">
        <f t="shared" si="38"/>
        <v>1</v>
      </c>
      <c r="X14" s="12"/>
      <c r="Y14" s="45">
        <f t="shared" ref="Y14:AD14" si="39">IFERROR(IF(HLOOKUP(Y$6,$BB$5:$BE$18,9,FALSE)=0,"",HLOOKUP(Y$6,$BB$5:$BE$18,9,FALSE)),"")</f>
        <v>1</v>
      </c>
      <c r="Z14" s="45">
        <f t="shared" si="39"/>
        <v>1</v>
      </c>
      <c r="AA14" s="45">
        <f t="shared" si="39"/>
        <v>1</v>
      </c>
      <c r="AB14" s="45">
        <f t="shared" si="39"/>
        <v>1</v>
      </c>
      <c r="AC14" s="44">
        <f t="shared" si="39"/>
        <v>1</v>
      </c>
      <c r="AD14" s="45" t="str">
        <f t="shared" si="39"/>
        <v>x</v>
      </c>
      <c r="AE14" s="12"/>
      <c r="AF14" s="45" t="str">
        <f t="shared" ref="AF14:AK14" si="40">IFERROR(IF(HLOOKUP(AF$6,$BB$5:$BE$18,9,FALSE)=0,"",HLOOKUP(AF$6,$BB$5:$BE$18,9,FALSE)),"")</f>
        <v>x</v>
      </c>
      <c r="AG14" s="45">
        <f t="shared" si="40"/>
        <v>1</v>
      </c>
      <c r="AH14" s="45">
        <f t="shared" si="40"/>
        <v>1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111" t="str">
        <f>IF(SUM(AW7:AW13)=0,"LET OP, NIETS INGEVULD!!","Goed bezig!!")</f>
        <v>Goed bezig!!</v>
      </c>
      <c r="AX14" s="111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12"/>
      <c r="K15" s="45">
        <f t="shared" ref="K15:P15" si="42">IFERROR(IF(HLOOKUP(K$6,$BB$5:$BE$18,10,FALSE)=0,"",HLOOKUP(K$6,$BB$5:$BE$18,10,FALSE)),"")</f>
        <v>1</v>
      </c>
      <c r="L15" s="45">
        <f t="shared" si="42"/>
        <v>1</v>
      </c>
      <c r="M15" s="45">
        <f t="shared" si="42"/>
        <v>1</v>
      </c>
      <c r="N15" s="45">
        <f t="shared" si="42"/>
        <v>1</v>
      </c>
      <c r="O15" s="39">
        <f t="shared" si="42"/>
        <v>1</v>
      </c>
      <c r="P15" s="45">
        <f t="shared" si="42"/>
        <v>1</v>
      </c>
      <c r="Q15" s="12"/>
      <c r="R15" s="45">
        <f t="shared" ref="R15:W15" si="43">IFERROR(IF(HLOOKUP(R$6,$BB$5:$BE$18,10,FALSE)=0,"",HLOOKUP(R$6,$BB$5:$BE$18,10,FALSE)),"")</f>
        <v>1</v>
      </c>
      <c r="S15" s="46">
        <f t="shared" si="43"/>
        <v>1</v>
      </c>
      <c r="T15" s="45">
        <f t="shared" si="43"/>
        <v>1</v>
      </c>
      <c r="U15" s="45">
        <f t="shared" si="43"/>
        <v>1</v>
      </c>
      <c r="V15" s="45">
        <f t="shared" si="43"/>
        <v>1</v>
      </c>
      <c r="W15" s="45">
        <f t="shared" si="43"/>
        <v>1</v>
      </c>
      <c r="X15" s="12"/>
      <c r="Y15" s="45">
        <f t="shared" ref="Y15:AD15" si="44">IFERROR(IF(HLOOKUP(Y$6,$BB$5:$BE$18,10,FALSE)=0,"",HLOOKUP(Y$6,$BB$5:$BE$18,10,FALSE)),"")</f>
        <v>1</v>
      </c>
      <c r="Z15" s="45">
        <f t="shared" si="44"/>
        <v>1</v>
      </c>
      <c r="AA15" s="45">
        <f t="shared" si="44"/>
        <v>1</v>
      </c>
      <c r="AB15" s="45">
        <f t="shared" si="44"/>
        <v>1</v>
      </c>
      <c r="AC15" s="44">
        <f t="shared" si="44"/>
        <v>1</v>
      </c>
      <c r="AD15" s="45" t="str">
        <f t="shared" si="44"/>
        <v>x</v>
      </c>
      <c r="AE15" s="12"/>
      <c r="AF15" s="45" t="str">
        <f t="shared" ref="AF15:AK15" si="45">IFERROR(IF(HLOOKUP(AF$6,$BB$5:$BE$18,10,FALSE)=0,"",HLOOKUP(AF$6,$BB$5:$BE$18,10,FALSE)),"")</f>
        <v>x</v>
      </c>
      <c r="AG15" s="45">
        <f t="shared" si="45"/>
        <v>1</v>
      </c>
      <c r="AH15" s="45">
        <f t="shared" si="45"/>
        <v>1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1</v>
      </c>
      <c r="E16" s="45">
        <f t="shared" si="46"/>
        <v>1</v>
      </c>
      <c r="F16" s="45">
        <f t="shared" si="46"/>
        <v>1</v>
      </c>
      <c r="G16" s="45">
        <f t="shared" si="46"/>
        <v>1</v>
      </c>
      <c r="H16" s="45">
        <f t="shared" si="46"/>
        <v>0.5</v>
      </c>
      <c r="I16" s="45">
        <f t="shared" si="46"/>
        <v>1</v>
      </c>
      <c r="J16" s="12"/>
      <c r="K16" s="45">
        <f t="shared" ref="K16:P16" si="47">IFERROR(IF(HLOOKUP(K$6,$BB$5:$BE$18,11,FALSE)=0,"",HLOOKUP(K$6,$BB$5:$BE$18,11,FALSE)),"")</f>
        <v>1</v>
      </c>
      <c r="L16" s="45">
        <f t="shared" si="47"/>
        <v>1</v>
      </c>
      <c r="M16" s="45">
        <f t="shared" si="47"/>
        <v>0.5</v>
      </c>
      <c r="N16" s="45">
        <f t="shared" si="47"/>
        <v>1</v>
      </c>
      <c r="O16" s="39">
        <f t="shared" si="47"/>
        <v>1</v>
      </c>
      <c r="P16" s="45">
        <f t="shared" si="47"/>
        <v>1</v>
      </c>
      <c r="Q16" s="12"/>
      <c r="R16" s="45">
        <f t="shared" ref="R16:W16" si="48">IFERROR(IF(HLOOKUP(R$6,$BB$5:$BE$18,11,FALSE)=0,"",HLOOKUP(R$6,$BB$5:$BE$18,11,FALSE)),"")</f>
        <v>1</v>
      </c>
      <c r="S16" s="46">
        <f t="shared" si="48"/>
        <v>0.5</v>
      </c>
      <c r="T16" s="45">
        <f t="shared" si="48"/>
        <v>1</v>
      </c>
      <c r="U16" s="45">
        <f t="shared" si="48"/>
        <v>1</v>
      </c>
      <c r="V16" s="45">
        <f t="shared" si="48"/>
        <v>1</v>
      </c>
      <c r="W16" s="45">
        <f t="shared" si="48"/>
        <v>1</v>
      </c>
      <c r="X16" s="12"/>
      <c r="Y16" s="45">
        <f t="shared" ref="Y16:AD16" si="49">IFERROR(IF(HLOOKUP(Y$6,$BB$5:$BE$18,11,FALSE)=0,"",HLOOKUP(Y$6,$BB$5:$BE$18,11,FALSE)),"")</f>
        <v>0.5</v>
      </c>
      <c r="Z16" s="45">
        <f t="shared" si="49"/>
        <v>1</v>
      </c>
      <c r="AA16" s="45">
        <f t="shared" si="49"/>
        <v>1</v>
      </c>
      <c r="AB16" s="45">
        <f t="shared" si="49"/>
        <v>1</v>
      </c>
      <c r="AC16" s="88">
        <f t="shared" si="49"/>
        <v>1</v>
      </c>
      <c r="AD16" s="45" t="str">
        <f t="shared" si="49"/>
        <v>x</v>
      </c>
      <c r="AE16" s="12"/>
      <c r="AF16" s="45" t="str">
        <f t="shared" ref="AF16:AK16" si="50">IFERROR(IF(HLOOKUP(AF$6,$BB$5:$BE$18,11,FALSE)=0,"",HLOOKUP(AF$6,$BB$5:$BE$18,11,FALSE)),"")</f>
        <v>x</v>
      </c>
      <c r="AG16" s="45">
        <f t="shared" si="50"/>
        <v>1</v>
      </c>
      <c r="AH16" s="45">
        <f t="shared" si="50"/>
        <v>1</v>
      </c>
      <c r="AI16" s="45">
        <f t="shared" si="50"/>
        <v>0.5</v>
      </c>
      <c r="AJ16" s="44">
        <f t="shared" si="50"/>
        <v>1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IFERROR(IF(HLOOKUP(D$6,$BB$5:$BE$18,12,FALSE)=0,"",HLOOKUP(D$6,$BB$5:$BE$18,12,FALSE)),"")</f>
        <v>1</v>
      </c>
      <c r="E17" s="45">
        <f t="shared" si="51"/>
        <v>1</v>
      </c>
      <c r="F17" s="45">
        <f t="shared" si="51"/>
        <v>1</v>
      </c>
      <c r="G17" s="45">
        <f t="shared" si="51"/>
        <v>1</v>
      </c>
      <c r="H17" s="45" t="str">
        <f t="shared" si="51"/>
        <v/>
      </c>
      <c r="I17" s="45">
        <f t="shared" si="51"/>
        <v>1</v>
      </c>
      <c r="J17" s="12"/>
      <c r="K17" s="45">
        <f t="shared" ref="K17:P17" si="52">IFERROR(IF(HLOOKUP(K$6,$BB$5:$BE$18,12,FALSE)=0,"",HLOOKUP(K$6,$BB$5:$BE$18,12,FALSE)),"")</f>
        <v>1</v>
      </c>
      <c r="L17" s="45">
        <f t="shared" si="52"/>
        <v>1</v>
      </c>
      <c r="M17" s="45" t="str">
        <f t="shared" si="52"/>
        <v/>
      </c>
      <c r="N17" s="45">
        <f t="shared" si="52"/>
        <v>1</v>
      </c>
      <c r="O17" s="39">
        <f t="shared" si="52"/>
        <v>1</v>
      </c>
      <c r="P17" s="45">
        <f t="shared" si="52"/>
        <v>1</v>
      </c>
      <c r="Q17" s="12"/>
      <c r="R17" s="45">
        <f t="shared" ref="R17:W17" si="53">IFERROR(IF(HLOOKUP(R$6,$BB$5:$BE$18,12,FALSE)=0,"",HLOOKUP(R$6,$BB$5:$BE$18,12,FALSE)),"")</f>
        <v>1</v>
      </c>
      <c r="S17" s="45" t="str">
        <f t="shared" si="53"/>
        <v/>
      </c>
      <c r="T17" s="45">
        <f t="shared" si="53"/>
        <v>1</v>
      </c>
      <c r="U17" s="45">
        <f t="shared" si="53"/>
        <v>1</v>
      </c>
      <c r="V17" s="45">
        <f t="shared" si="53"/>
        <v>1</v>
      </c>
      <c r="W17" s="45">
        <f t="shared" si="53"/>
        <v>1</v>
      </c>
      <c r="X17" s="12"/>
      <c r="Y17" s="45" t="str">
        <f t="shared" ref="Y17:AD17" si="54">IFERROR(IF(HLOOKUP(Y$6,$BB$5:$BE$18,12,FALSE)=0,"",HLOOKUP(Y$6,$BB$5:$BE$18,12,FALSE)),"")</f>
        <v/>
      </c>
      <c r="Z17" s="45">
        <f t="shared" si="54"/>
        <v>1</v>
      </c>
      <c r="AA17" s="45">
        <f t="shared" si="54"/>
        <v>1</v>
      </c>
      <c r="AB17" s="45">
        <f t="shared" si="54"/>
        <v>1</v>
      </c>
      <c r="AC17" s="44">
        <f t="shared" si="54"/>
        <v>1</v>
      </c>
      <c r="AD17" s="45" t="str">
        <f t="shared" si="54"/>
        <v>x</v>
      </c>
      <c r="AE17" s="12"/>
      <c r="AF17" s="45" t="str">
        <f t="shared" ref="AF17:AK17" si="55">IFERROR(IF(HLOOKUP(AF$6,$BB$5:$BE$18,12,FALSE)=0,"",HLOOKUP(AF$6,$BB$5:$BE$18,12,FALSE)),"")</f>
        <v>x</v>
      </c>
      <c r="AG17" s="45">
        <f t="shared" si="55"/>
        <v>1</v>
      </c>
      <c r="AH17" s="45">
        <f t="shared" si="55"/>
        <v>1</v>
      </c>
      <c r="AI17" s="45" t="str">
        <f t="shared" si="55"/>
        <v/>
      </c>
      <c r="AJ17" s="44">
        <f t="shared" si="55"/>
        <v>1</v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/>
      </c>
      <c r="E18" s="45">
        <f t="shared" si="56"/>
        <v>0.5</v>
      </c>
      <c r="F18" s="45" t="str">
        <f t="shared" si="56"/>
        <v/>
      </c>
      <c r="G18" s="45" t="str">
        <f t="shared" si="56"/>
        <v/>
      </c>
      <c r="H18" s="45" t="str">
        <f t="shared" si="56"/>
        <v/>
      </c>
      <c r="I18" s="45" t="str">
        <f t="shared" si="56"/>
        <v/>
      </c>
      <c r="J18" s="12"/>
      <c r="K18" s="45" t="str">
        <f t="shared" ref="K18:P18" si="57">IFERROR(IF(HLOOKUP(K$6,$BB$5:$BE$18,13,FALSE)=0,"",HLOOKUP(K$6,$BB$5:$BE$18,13,FALSE)),"")</f>
        <v/>
      </c>
      <c r="L18" s="45" t="str">
        <f t="shared" si="57"/>
        <v/>
      </c>
      <c r="M18" s="45" t="str">
        <f t="shared" si="57"/>
        <v/>
      </c>
      <c r="N18" s="45" t="str">
        <f t="shared" si="57"/>
        <v/>
      </c>
      <c r="O18" s="39">
        <f t="shared" si="57"/>
        <v>0.5</v>
      </c>
      <c r="P18" s="45" t="str">
        <f t="shared" si="57"/>
        <v/>
      </c>
      <c r="Q18" s="12"/>
      <c r="R18" s="45" t="str">
        <f t="shared" ref="R18:W18" si="58">IFERROR(IF(HLOOKUP(R$6,$BB$5:$BE$18,13,FALSE)=0,"",HLOOKUP(R$6,$BB$5:$BE$18,13,FALSE)),"")</f>
        <v/>
      </c>
      <c r="S18" s="45" t="str">
        <f t="shared" si="58"/>
        <v/>
      </c>
      <c r="T18" s="45">
        <f t="shared" si="58"/>
        <v>0.5</v>
      </c>
      <c r="U18" s="45" t="str">
        <f t="shared" si="58"/>
        <v/>
      </c>
      <c r="V18" s="45" t="str">
        <f t="shared" si="58"/>
        <v/>
      </c>
      <c r="W18" s="45" t="str">
        <f t="shared" si="58"/>
        <v/>
      </c>
      <c r="X18" s="12"/>
      <c r="Y18" s="45" t="str">
        <f t="shared" ref="Y18:AD18" si="59">IFERROR(IF(HLOOKUP(Y$6,$BB$5:$BE$18,13,FALSE)=0,"",HLOOKUP(Y$6,$BB$5:$BE$18,13,FALSE)),"")</f>
        <v/>
      </c>
      <c r="Z18" s="45" t="str">
        <f t="shared" si="59"/>
        <v/>
      </c>
      <c r="AA18" s="45" t="str">
        <f t="shared" si="59"/>
        <v/>
      </c>
      <c r="AB18" s="45">
        <f t="shared" si="59"/>
        <v>0.5</v>
      </c>
      <c r="AC18" s="44" t="str">
        <f t="shared" si="59"/>
        <v/>
      </c>
      <c r="AD18" s="45" t="str">
        <f t="shared" si="59"/>
        <v>x</v>
      </c>
      <c r="AE18" s="12"/>
      <c r="AF18" s="45" t="str">
        <f t="shared" ref="AF18:AK18" si="60">IFERROR(IF(HLOOKUP(AF$6,$BB$5:$BE$18,13,FALSE)=0,"",HLOOKUP(AF$6,$BB$5:$BE$18,13,FALSE)),"")</f>
        <v>x</v>
      </c>
      <c r="AG18" s="45" t="str">
        <f t="shared" si="60"/>
        <v/>
      </c>
      <c r="AH18" s="45" t="str">
        <f t="shared" si="60"/>
        <v/>
      </c>
      <c r="AI18" s="45" t="str">
        <f t="shared" si="60"/>
        <v/>
      </c>
      <c r="AJ18" s="44" t="str">
        <f t="shared" si="60"/>
        <v/>
      </c>
      <c r="AK18" s="45">
        <f t="shared" si="60"/>
        <v>0.5</v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8</v>
      </c>
      <c r="S19" s="18">
        <f t="shared" si="61"/>
        <v>8</v>
      </c>
      <c r="T19" s="18">
        <f t="shared" si="61"/>
        <v>8</v>
      </c>
      <c r="U19" s="18">
        <f t="shared" si="61"/>
        <v>8</v>
      </c>
      <c r="V19" s="18">
        <f t="shared" si="61"/>
        <v>8</v>
      </c>
      <c r="W19" s="18">
        <f t="shared" si="61"/>
        <v>8</v>
      </c>
      <c r="X19" s="36"/>
      <c r="Y19" s="18">
        <f t="shared" si="61"/>
        <v>8</v>
      </c>
      <c r="Z19" s="18">
        <f t="shared" si="61"/>
        <v>8</v>
      </c>
      <c r="AA19" s="18">
        <f t="shared" si="61"/>
        <v>8</v>
      </c>
      <c r="AB19" s="18">
        <f t="shared" si="61"/>
        <v>8</v>
      </c>
      <c r="AC19" s="18">
        <f t="shared" si="61"/>
        <v>8</v>
      </c>
      <c r="AD19" s="18">
        <f t="shared" si="61"/>
        <v>0</v>
      </c>
      <c r="AE19" s="36"/>
      <c r="AF19" s="18">
        <f t="shared" si="61"/>
        <v>0</v>
      </c>
      <c r="AG19" s="18">
        <f t="shared" si="61"/>
        <v>8</v>
      </c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0</v>
      </c>
      <c r="AP19" s="18">
        <f t="shared" si="61"/>
        <v>0</v>
      </c>
      <c r="AQ19" s="18">
        <f t="shared" si="61"/>
        <v>0</v>
      </c>
      <c r="AR19" s="18">
        <f t="shared" si="61"/>
        <v>0</v>
      </c>
      <c r="AS19" s="18">
        <f t="shared" si="61"/>
        <v>5.5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08"/>
      <c r="J21" s="19"/>
      <c r="K21" s="129" t="s">
        <v>4</v>
      </c>
      <c r="L21" s="129"/>
      <c r="M21" s="129"/>
      <c r="N21" s="129"/>
      <c r="O21" s="129"/>
      <c r="P21" s="108"/>
      <c r="Q21" s="19"/>
      <c r="R21" s="129" t="s">
        <v>3</v>
      </c>
      <c r="S21" s="129"/>
      <c r="T21" s="129"/>
      <c r="U21" s="129"/>
      <c r="V21" s="129"/>
      <c r="W21" s="108"/>
      <c r="X21" s="19"/>
      <c r="Y21" s="129" t="s">
        <v>19</v>
      </c>
      <c r="Z21" s="129"/>
      <c r="AA21" s="129"/>
      <c r="AB21" s="129"/>
      <c r="AC21" s="129"/>
      <c r="AD21" s="108"/>
      <c r="AE21" s="19"/>
      <c r="AF21" s="129" t="s">
        <v>38</v>
      </c>
      <c r="AG21" s="129"/>
      <c r="AH21" s="129"/>
      <c r="AI21" s="129"/>
      <c r="AJ21" s="129"/>
      <c r="AK21" s="108"/>
      <c r="AL21" s="19"/>
      <c r="AM21" s="129"/>
      <c r="AN21" s="129"/>
      <c r="AO21" s="129"/>
      <c r="AP21" s="129"/>
      <c r="AQ21" s="129"/>
      <c r="AR21" s="129"/>
      <c r="AS21" s="108"/>
      <c r="AT21" s="2"/>
    </row>
    <row r="22" spans="1:57" x14ac:dyDescent="0.25">
      <c r="D22" s="132" t="s">
        <v>22</v>
      </c>
      <c r="E22" s="132"/>
      <c r="F22" s="132"/>
      <c r="G22" s="110"/>
      <c r="H22" s="132" t="s">
        <v>23</v>
      </c>
      <c r="I22" s="132"/>
      <c r="K22" s="132" t="s">
        <v>22</v>
      </c>
      <c r="L22" s="132"/>
      <c r="M22" s="132"/>
      <c r="N22" s="110"/>
      <c r="O22" s="132" t="s">
        <v>23</v>
      </c>
      <c r="P22" s="132"/>
      <c r="R22" s="132" t="s">
        <v>22</v>
      </c>
      <c r="S22" s="132"/>
      <c r="T22" s="132"/>
      <c r="U22" s="110"/>
      <c r="V22" s="132" t="s">
        <v>23</v>
      </c>
      <c r="W22" s="132"/>
      <c r="Y22" s="132" t="s">
        <v>22</v>
      </c>
      <c r="Z22" s="132"/>
      <c r="AA22" s="132"/>
      <c r="AB22" s="110"/>
      <c r="AC22" s="132" t="s">
        <v>23</v>
      </c>
      <c r="AD22" s="132"/>
      <c r="AF22" s="132" t="s">
        <v>22</v>
      </c>
      <c r="AG22" s="132"/>
      <c r="AH22" s="132"/>
      <c r="AI22" s="110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111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111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111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111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111"/>
      <c r="AJ23" s="133" t="str">
        <f>IF(SUM(AF18:AK18)=0,"Let op!!","Top!!")</f>
        <v>Top!!</v>
      </c>
      <c r="AK23" s="133"/>
      <c r="AM23" s="133" t="str">
        <f>IF(SUM(AM7:AR7)=0,"Let op!!","Top!!")</f>
        <v>Let 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AM1:AR2"/>
    <mergeCell ref="D1:H2"/>
    <mergeCell ref="K1:O2"/>
    <mergeCell ref="R1:V2"/>
    <mergeCell ref="Y1:AC2"/>
    <mergeCell ref="AF1:AJ2"/>
    <mergeCell ref="A3:B4"/>
    <mergeCell ref="D3:H3"/>
    <mergeCell ref="K3:O3"/>
    <mergeCell ref="R3:V3"/>
    <mergeCell ref="Y3:AC3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D23:F23"/>
    <mergeCell ref="H23:I23"/>
    <mergeCell ref="K23:M23"/>
    <mergeCell ref="O23:P23"/>
    <mergeCell ref="R23:T23"/>
    <mergeCell ref="AM23:AS23"/>
    <mergeCell ref="Y22:AA22"/>
    <mergeCell ref="AC22:AD22"/>
    <mergeCell ref="AF22:AH22"/>
    <mergeCell ref="AJ22:AK22"/>
    <mergeCell ref="AM22:AS22"/>
    <mergeCell ref="V23:W23"/>
    <mergeCell ref="Y23:AA23"/>
    <mergeCell ref="AC23:AD23"/>
    <mergeCell ref="AF23:AH23"/>
    <mergeCell ref="AJ23:AK23"/>
  </mergeCells>
  <conditionalFormatting sqref="AW14">
    <cfRule type="cellIs" dxfId="422" priority="45" operator="equal">
      <formula>"Goed bezig!!"</formula>
    </cfRule>
    <cfRule type="cellIs" dxfId="421" priority="47" operator="equal">
      <formula>"LET OP, NIETS INGEVULD!!"</formula>
    </cfRule>
  </conditionalFormatting>
  <conditionalFormatting sqref="D23:F23">
    <cfRule type="cellIs" dxfId="420" priority="42" operator="equal">
      <formula>"Top!!"</formula>
    </cfRule>
    <cfRule type="cellIs" dxfId="419" priority="46" operator="equal">
      <formula>"Let op!!"</formula>
    </cfRule>
  </conditionalFormatting>
  <conditionalFormatting sqref="AX14">
    <cfRule type="cellIs" dxfId="418" priority="43" operator="equal">
      <formula>"Goed bezig!!"</formula>
    </cfRule>
    <cfRule type="cellIs" dxfId="417" priority="44" operator="equal">
      <formula>"LET OP, NIETS INGEVULD!!"</formula>
    </cfRule>
  </conditionalFormatting>
  <conditionalFormatting sqref="H23">
    <cfRule type="cellIs" dxfId="416" priority="40" operator="equal">
      <formula>"Top!!"</formula>
    </cfRule>
    <cfRule type="cellIs" dxfId="415" priority="41" operator="equal">
      <formula>"Let op!!"</formula>
    </cfRule>
  </conditionalFormatting>
  <conditionalFormatting sqref="K23:M23">
    <cfRule type="cellIs" dxfId="414" priority="38" operator="equal">
      <formula>"Top!!"</formula>
    </cfRule>
    <cfRule type="cellIs" dxfId="413" priority="39" operator="equal">
      <formula>"Let op!!"</formula>
    </cfRule>
  </conditionalFormatting>
  <conditionalFormatting sqref="O23">
    <cfRule type="cellIs" dxfId="412" priority="36" operator="equal">
      <formula>"Top!!"</formula>
    </cfRule>
    <cfRule type="cellIs" dxfId="411" priority="37" operator="equal">
      <formula>"Let op!!"</formula>
    </cfRule>
  </conditionalFormatting>
  <conditionalFormatting sqref="R23:T23">
    <cfRule type="cellIs" dxfId="410" priority="34" operator="equal">
      <formula>"Top!!"</formula>
    </cfRule>
    <cfRule type="cellIs" dxfId="409" priority="35" operator="equal">
      <formula>"Let op!!"</formula>
    </cfRule>
  </conditionalFormatting>
  <conditionalFormatting sqref="V23">
    <cfRule type="cellIs" dxfId="408" priority="32" operator="equal">
      <formula>"Top!!"</formula>
    </cfRule>
    <cfRule type="cellIs" dxfId="407" priority="33" operator="equal">
      <formula>"Let op!!"</formula>
    </cfRule>
  </conditionalFormatting>
  <conditionalFormatting sqref="Y23:AA23">
    <cfRule type="cellIs" dxfId="406" priority="30" operator="equal">
      <formula>"Top!!"</formula>
    </cfRule>
    <cfRule type="cellIs" dxfId="405" priority="31" operator="equal">
      <formula>"Let op!!"</formula>
    </cfRule>
  </conditionalFormatting>
  <conditionalFormatting sqref="AC23">
    <cfRule type="cellIs" dxfId="404" priority="28" operator="equal">
      <formula>"Top!!"</formula>
    </cfRule>
    <cfRule type="cellIs" dxfId="403" priority="29" operator="equal">
      <formula>"Let op!!"</formula>
    </cfRule>
  </conditionalFormatting>
  <conditionalFormatting sqref="AF23:AH23">
    <cfRule type="cellIs" dxfId="402" priority="26" operator="equal">
      <formula>"Top!!"</formula>
    </cfRule>
    <cfRule type="cellIs" dxfId="401" priority="27" operator="equal">
      <formula>"Let op!!"</formula>
    </cfRule>
  </conditionalFormatting>
  <conditionalFormatting sqref="AJ23">
    <cfRule type="cellIs" dxfId="400" priority="24" operator="equal">
      <formula>"Top!!"</formula>
    </cfRule>
    <cfRule type="cellIs" dxfId="399" priority="25" operator="equal">
      <formula>"Let op!!"</formula>
    </cfRule>
  </conditionalFormatting>
  <conditionalFormatting sqref="AM23">
    <cfRule type="cellIs" dxfId="398" priority="22" operator="equal">
      <formula>"Top!!"</formula>
    </cfRule>
    <cfRule type="cellIs" dxfId="397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396" priority="21" operator="equal">
      <formula>"x"</formula>
    </cfRule>
  </conditionalFormatting>
  <conditionalFormatting sqref="I7:I18">
    <cfRule type="cellIs" dxfId="395" priority="20" operator="equal">
      <formula>"x"</formula>
    </cfRule>
  </conditionalFormatting>
  <conditionalFormatting sqref="P7:P12 P14:P18">
    <cfRule type="cellIs" dxfId="394" priority="19" operator="equal">
      <formula>"x"</formula>
    </cfRule>
  </conditionalFormatting>
  <conditionalFormatting sqref="W7:W12 W14:W18">
    <cfRule type="cellIs" dxfId="393" priority="18" operator="equal">
      <formula>"x"</formula>
    </cfRule>
  </conditionalFormatting>
  <conditionalFormatting sqref="AD7:AD12 AD14:AD18">
    <cfRule type="cellIs" dxfId="392" priority="17" operator="equal">
      <formula>"x"</formula>
    </cfRule>
  </conditionalFormatting>
  <conditionalFormatting sqref="AK7:AK18">
    <cfRule type="cellIs" dxfId="391" priority="16" operator="equal">
      <formula>"x"</formula>
    </cfRule>
  </conditionalFormatting>
  <conditionalFormatting sqref="AS7:AS18">
    <cfRule type="cellIs" dxfId="390" priority="15" operator="equal">
      <formula>"x"</formula>
    </cfRule>
  </conditionalFormatting>
  <conditionalFormatting sqref="O13">
    <cfRule type="cellIs" dxfId="389" priority="14" operator="equal">
      <formula>"x"</formula>
    </cfRule>
  </conditionalFormatting>
  <conditionalFormatting sqref="P13">
    <cfRule type="cellIs" dxfId="388" priority="13" operator="equal">
      <formula>"x"</formula>
    </cfRule>
  </conditionalFormatting>
  <conditionalFormatting sqref="R13:T13">
    <cfRule type="cellIs" dxfId="387" priority="12" operator="equal">
      <formula>"x"</formula>
    </cfRule>
  </conditionalFormatting>
  <conditionalFormatting sqref="Y13:AA13">
    <cfRule type="cellIs" dxfId="386" priority="11" operator="equal">
      <formula>"x"</formula>
    </cfRule>
  </conditionalFormatting>
  <conditionalFormatting sqref="AF13:AH13 AJ13">
    <cfRule type="cellIs" dxfId="385" priority="10" operator="equal">
      <formula>"x"</formula>
    </cfRule>
  </conditionalFormatting>
  <conditionalFormatting sqref="G7:G18">
    <cfRule type="cellIs" dxfId="384" priority="9" operator="equal">
      <formula>"x"</formula>
    </cfRule>
  </conditionalFormatting>
  <conditionalFormatting sqref="N14:N18 N7:N12">
    <cfRule type="cellIs" dxfId="383" priority="8" operator="equal">
      <formula>"x"</formula>
    </cfRule>
  </conditionalFormatting>
  <conditionalFormatting sqref="N13">
    <cfRule type="cellIs" dxfId="382" priority="7" operator="equal">
      <formula>"x"</formula>
    </cfRule>
  </conditionalFormatting>
  <conditionalFormatting sqref="U14:U18 U7:U12">
    <cfRule type="cellIs" dxfId="381" priority="6" operator="equal">
      <formula>"x"</formula>
    </cfRule>
  </conditionalFormatting>
  <conditionalFormatting sqref="U13">
    <cfRule type="cellIs" dxfId="380" priority="5" operator="equal">
      <formula>"x"</formula>
    </cfRule>
  </conditionalFormatting>
  <conditionalFormatting sqref="AB14:AB18 AB7:AB12">
    <cfRule type="cellIs" dxfId="379" priority="4" operator="equal">
      <formula>"x"</formula>
    </cfRule>
  </conditionalFormatting>
  <conditionalFormatting sqref="AB13">
    <cfRule type="cellIs" dxfId="378" priority="3" operator="equal">
      <formula>"x"</formula>
    </cfRule>
  </conditionalFormatting>
  <conditionalFormatting sqref="AI7:AI18">
    <cfRule type="cellIs" dxfId="377" priority="2" operator="equal">
      <formula>"x"</formula>
    </cfRule>
  </conditionalFormatting>
  <conditionalFormatting sqref="AP7:AP18">
    <cfRule type="cellIs" dxfId="376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R10" sqref="R10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/>
      <c r="E1" s="125"/>
      <c r="F1" s="125"/>
      <c r="G1" s="125"/>
      <c r="H1" s="125"/>
      <c r="I1" s="106"/>
      <c r="J1" s="2"/>
      <c r="K1" s="125"/>
      <c r="L1" s="125"/>
      <c r="M1" s="125"/>
      <c r="N1" s="125"/>
      <c r="O1" s="125"/>
      <c r="P1" s="106"/>
      <c r="Q1" s="2"/>
      <c r="R1" s="125" t="s">
        <v>79</v>
      </c>
      <c r="S1" s="125"/>
      <c r="T1" s="125"/>
      <c r="U1" s="125"/>
      <c r="V1" s="125"/>
      <c r="W1" s="106"/>
      <c r="X1" s="2"/>
      <c r="Y1" s="125" t="s">
        <v>80</v>
      </c>
      <c r="Z1" s="125"/>
      <c r="AA1" s="125"/>
      <c r="AB1" s="125"/>
      <c r="AC1" s="125"/>
      <c r="AD1" s="106"/>
      <c r="AE1" s="2"/>
      <c r="AF1" s="126"/>
      <c r="AG1" s="125"/>
      <c r="AH1" s="125"/>
      <c r="AI1" s="125"/>
      <c r="AJ1" s="125"/>
      <c r="AK1" s="106"/>
      <c r="AL1" s="2"/>
      <c r="AM1" s="125"/>
      <c r="AN1" s="125"/>
      <c r="AO1" s="125"/>
      <c r="AP1" s="125"/>
      <c r="AQ1" s="125"/>
      <c r="AR1" s="125"/>
      <c r="AS1" s="106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06"/>
      <c r="J2" s="7"/>
      <c r="K2" s="125"/>
      <c r="L2" s="125"/>
      <c r="M2" s="125"/>
      <c r="N2" s="125"/>
      <c r="O2" s="125"/>
      <c r="P2" s="106"/>
      <c r="Q2" s="7"/>
      <c r="R2" s="125"/>
      <c r="S2" s="125"/>
      <c r="T2" s="125"/>
      <c r="U2" s="125"/>
      <c r="V2" s="125"/>
      <c r="W2" s="106"/>
      <c r="X2" s="7"/>
      <c r="Y2" s="125"/>
      <c r="Z2" s="125"/>
      <c r="AA2" s="125"/>
      <c r="AB2" s="125"/>
      <c r="AC2" s="125"/>
      <c r="AD2" s="106"/>
      <c r="AE2" s="7"/>
      <c r="AF2" s="125"/>
      <c r="AG2" s="125"/>
      <c r="AH2" s="125"/>
      <c r="AI2" s="125"/>
      <c r="AJ2" s="125"/>
      <c r="AK2" s="106"/>
      <c r="AL2" s="7"/>
      <c r="AM2" s="125"/>
      <c r="AN2" s="125"/>
      <c r="AO2" s="125"/>
      <c r="AP2" s="125"/>
      <c r="AQ2" s="125"/>
      <c r="AR2" s="125"/>
      <c r="AS2" s="106"/>
      <c r="AT2" s="2"/>
    </row>
    <row r="3" spans="1:57" ht="15.75" x14ac:dyDescent="0.25">
      <c r="A3" s="127">
        <v>47</v>
      </c>
      <c r="B3" s="127"/>
      <c r="C3" s="2"/>
      <c r="D3" s="128" t="s">
        <v>17</v>
      </c>
      <c r="E3" s="128"/>
      <c r="F3" s="128"/>
      <c r="G3" s="128"/>
      <c r="H3" s="128"/>
      <c r="I3" s="107"/>
      <c r="J3" s="2"/>
      <c r="K3" s="128" t="s">
        <v>16</v>
      </c>
      <c r="L3" s="128"/>
      <c r="M3" s="128"/>
      <c r="N3" s="128"/>
      <c r="O3" s="128"/>
      <c r="P3" s="107"/>
      <c r="Q3" s="2"/>
      <c r="R3" s="128" t="s">
        <v>15</v>
      </c>
      <c r="S3" s="128"/>
      <c r="T3" s="128"/>
      <c r="U3" s="128"/>
      <c r="V3" s="128"/>
      <c r="W3" s="107"/>
      <c r="X3" s="2"/>
      <c r="Y3" s="128" t="s">
        <v>14</v>
      </c>
      <c r="Z3" s="128"/>
      <c r="AA3" s="128"/>
      <c r="AB3" s="128"/>
      <c r="AC3" s="128"/>
      <c r="AD3" s="107"/>
      <c r="AE3" s="2"/>
      <c r="AF3" s="128" t="s">
        <v>13</v>
      </c>
      <c r="AG3" s="128"/>
      <c r="AH3" s="128"/>
      <c r="AI3" s="128"/>
      <c r="AJ3" s="128"/>
      <c r="AK3" s="107"/>
      <c r="AL3" s="2"/>
      <c r="AM3" s="128" t="s">
        <v>12</v>
      </c>
      <c r="AN3" s="128"/>
      <c r="AO3" s="128"/>
      <c r="AP3" s="128"/>
      <c r="AQ3" s="128"/>
      <c r="AR3" s="128"/>
      <c r="AS3" s="107"/>
      <c r="AT3" s="2"/>
    </row>
    <row r="4" spans="1:57" x14ac:dyDescent="0.25">
      <c r="A4" s="127"/>
      <c r="B4" s="127"/>
      <c r="C4" s="1"/>
      <c r="D4" s="130">
        <f>IFERROR(VLOOKUP(A3,Weeknummers!D:E,2,FALSE),"")</f>
        <v>43423</v>
      </c>
      <c r="E4" s="130"/>
      <c r="F4" s="130"/>
      <c r="G4" s="130"/>
      <c r="H4" s="130"/>
      <c r="I4" s="109"/>
      <c r="J4" s="2"/>
      <c r="K4" s="130">
        <f>IFERROR(SUM(+D4+1),"")</f>
        <v>43424</v>
      </c>
      <c r="L4" s="130"/>
      <c r="M4" s="130"/>
      <c r="N4" s="130"/>
      <c r="O4" s="130"/>
      <c r="P4" s="109"/>
      <c r="Q4" s="2"/>
      <c r="R4" s="130">
        <f>IFERROR(SUM(+K4+1),"")</f>
        <v>43425</v>
      </c>
      <c r="S4" s="130"/>
      <c r="T4" s="130"/>
      <c r="U4" s="130"/>
      <c r="V4" s="130"/>
      <c r="W4" s="109"/>
      <c r="X4" s="2"/>
      <c r="Y4" s="130">
        <f>IFERROR(SUM(+R4+1),"")</f>
        <v>43426</v>
      </c>
      <c r="Z4" s="130"/>
      <c r="AA4" s="130"/>
      <c r="AB4" s="130"/>
      <c r="AC4" s="130"/>
      <c r="AD4" s="109"/>
      <c r="AE4" s="2"/>
      <c r="AF4" s="130">
        <f>IFERROR(SUM(+Y4+1),"")</f>
        <v>43427</v>
      </c>
      <c r="AG4" s="130"/>
      <c r="AH4" s="130"/>
      <c r="AI4" s="130"/>
      <c r="AJ4" s="130"/>
      <c r="AK4" s="109"/>
      <c r="AL4" s="2"/>
      <c r="AM4" s="131">
        <f>IFERROR(SUM(+AF4+1),"")</f>
        <v>43428</v>
      </c>
      <c r="AN4" s="131"/>
      <c r="AO4" s="131"/>
      <c r="AP4" s="131"/>
      <c r="AQ4" s="131"/>
      <c r="AR4" s="131"/>
      <c r="AS4" s="109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30</v>
      </c>
      <c r="E6" s="31" t="s">
        <v>31</v>
      </c>
      <c r="F6" s="31" t="s">
        <v>31</v>
      </c>
      <c r="G6" s="31" t="s">
        <v>32</v>
      </c>
      <c r="H6" s="31" t="s">
        <v>29</v>
      </c>
      <c r="I6" s="31" t="s">
        <v>31</v>
      </c>
      <c r="J6" s="24"/>
      <c r="K6" s="31" t="s">
        <v>30</v>
      </c>
      <c r="L6" s="31" t="s">
        <v>31</v>
      </c>
      <c r="M6" s="31" t="s">
        <v>29</v>
      </c>
      <c r="N6" s="31" t="s">
        <v>31</v>
      </c>
      <c r="O6" s="43" t="s">
        <v>31</v>
      </c>
      <c r="P6" s="31" t="s">
        <v>32</v>
      </c>
      <c r="Q6" s="24"/>
      <c r="R6" s="31" t="s">
        <v>30</v>
      </c>
      <c r="S6" s="31" t="s">
        <v>31</v>
      </c>
      <c r="T6" s="31" t="s">
        <v>31</v>
      </c>
      <c r="U6" s="31" t="s">
        <v>29</v>
      </c>
      <c r="V6" s="31" t="s">
        <v>32</v>
      </c>
      <c r="W6" s="31" t="s">
        <v>30</v>
      </c>
      <c r="X6" s="24"/>
      <c r="Y6" s="31" t="s">
        <v>30</v>
      </c>
      <c r="Z6" s="31" t="s">
        <v>29</v>
      </c>
      <c r="AA6" s="31" t="s">
        <v>32</v>
      </c>
      <c r="AB6" s="31" t="s">
        <v>31</v>
      </c>
      <c r="AC6" s="43" t="s">
        <v>31</v>
      </c>
      <c r="AD6" s="31" t="s">
        <v>31</v>
      </c>
      <c r="AE6" s="24"/>
      <c r="AF6" s="31" t="s">
        <v>30</v>
      </c>
      <c r="AG6" s="31" t="s">
        <v>32</v>
      </c>
      <c r="AH6" s="31" t="s">
        <v>31</v>
      </c>
      <c r="AI6" s="31" t="s">
        <v>31</v>
      </c>
      <c r="AJ6" s="43" t="s">
        <v>29</v>
      </c>
      <c r="AK6" s="31" t="s">
        <v>31</v>
      </c>
      <c r="AL6" s="24"/>
      <c r="AM6" s="32"/>
      <c r="AN6" s="33"/>
      <c r="AO6" s="33"/>
      <c r="AP6" s="33"/>
      <c r="AQ6" s="33"/>
      <c r="AR6" s="33" t="s">
        <v>29</v>
      </c>
      <c r="AS6" s="33"/>
      <c r="AT6" s="24"/>
      <c r="AW6" s="35"/>
      <c r="AX6" s="35"/>
      <c r="AZ6" s="110" t="s">
        <v>10</v>
      </c>
      <c r="BA6" s="110">
        <v>7</v>
      </c>
      <c r="BB6" s="110">
        <v>0.5</v>
      </c>
      <c r="BC6" s="110"/>
      <c r="BD6" s="110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>x</v>
      </c>
      <c r="E7" s="45" t="str">
        <f t="shared" si="0"/>
        <v/>
      </c>
      <c r="F7" s="45" t="str">
        <f t="shared" si="0"/>
        <v/>
      </c>
      <c r="G7" s="45" t="str">
        <f t="shared" si="0"/>
        <v/>
      </c>
      <c r="H7" s="45">
        <f t="shared" si="0"/>
        <v>0.5</v>
      </c>
      <c r="I7" s="45" t="str">
        <f t="shared" si="0"/>
        <v/>
      </c>
      <c r="J7" s="12"/>
      <c r="K7" s="45" t="str">
        <f t="shared" ref="K7:P7" si="1">IFERROR(IF(HLOOKUP(K$6,$BB$5:$BE$18,2,FALSE)=0,"",HLOOKUP(K$6,$BB$5:$BE$18,2,FALSE)),"")</f>
        <v>x</v>
      </c>
      <c r="L7" s="45" t="str">
        <f t="shared" si="1"/>
        <v/>
      </c>
      <c r="M7" s="45">
        <f t="shared" si="1"/>
        <v>0.5</v>
      </c>
      <c r="N7" s="45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 t="str">
        <f t="shared" ref="R7:W7" si="2">IFERROR(IF(HLOOKUP(R$6,$BB$5:$BE$18,2,FALSE)=0,"",HLOOKUP(R$6,$BB$5:$BE$18,2,FALSE)),"")</f>
        <v>x</v>
      </c>
      <c r="S7" s="45" t="str">
        <f t="shared" si="2"/>
        <v/>
      </c>
      <c r="T7" s="45" t="str">
        <f t="shared" si="2"/>
        <v/>
      </c>
      <c r="U7" s="45">
        <f t="shared" si="2"/>
        <v>0.5</v>
      </c>
      <c r="V7" s="45" t="str">
        <f t="shared" si="2"/>
        <v/>
      </c>
      <c r="W7" s="45" t="str">
        <f t="shared" si="2"/>
        <v>x</v>
      </c>
      <c r="X7" s="12"/>
      <c r="Y7" s="45" t="str">
        <f t="shared" ref="Y7:AD7" si="3">IFERROR(IF(HLOOKUP(Y$6,$BB$5:$BE$18,2,FALSE)=0,"",HLOOKUP(Y$6,$BB$5:$BE$18,2,FALSE)),"")</f>
        <v>x</v>
      </c>
      <c r="Z7" s="45">
        <f t="shared" si="3"/>
        <v>0.5</v>
      </c>
      <c r="AA7" s="45" t="str">
        <f t="shared" si="3"/>
        <v/>
      </c>
      <c r="AB7" s="45" t="str">
        <f t="shared" si="3"/>
        <v/>
      </c>
      <c r="AC7" s="44" t="str">
        <f t="shared" si="3"/>
        <v/>
      </c>
      <c r="AD7" s="45" t="str">
        <f t="shared" si="3"/>
        <v/>
      </c>
      <c r="AE7" s="12"/>
      <c r="AF7" s="45" t="str">
        <f t="shared" ref="AF7:AK7" si="4">IFERROR(IF(HLOOKUP(AF$6,$BB$5:$BE$18,2,FALSE)=0,"",HLOOKUP(AF$6,$BB$5:$BE$18,2,FALSE)),"")</f>
        <v>x</v>
      </c>
      <c r="AG7" s="45" t="str">
        <f t="shared" si="4"/>
        <v/>
      </c>
      <c r="AH7" s="45" t="str">
        <f t="shared" si="4"/>
        <v/>
      </c>
      <c r="AI7" s="45" t="str">
        <f t="shared" si="4"/>
        <v/>
      </c>
      <c r="AJ7" s="44">
        <f t="shared" si="4"/>
        <v>0.5</v>
      </c>
      <c r="AK7" s="45" t="str">
        <f t="shared" si="4"/>
        <v/>
      </c>
      <c r="AL7" s="12"/>
      <c r="AM7" s="45" t="str">
        <f t="shared" ref="AM7:AS7" si="5">IFERROR(IF(HLOOKUP(AM$6,$BB$5:$BE$18,2,FALSE)=0,"",HLOOKUP(AM$6,$BB$5:$BE$18,2,FALSE)),"")</f>
        <v/>
      </c>
      <c r="AN7" s="45" t="str">
        <f t="shared" si="5"/>
        <v/>
      </c>
      <c r="AO7" s="45" t="str">
        <f t="shared" si="5"/>
        <v/>
      </c>
      <c r="AP7" s="45" t="str">
        <f t="shared" si="5"/>
        <v/>
      </c>
      <c r="AQ7" s="45" t="str">
        <f t="shared" si="5"/>
        <v/>
      </c>
      <c r="AR7" s="45">
        <f t="shared" si="5"/>
        <v>0.5</v>
      </c>
      <c r="AS7" s="45" t="str">
        <f t="shared" si="5"/>
        <v/>
      </c>
      <c r="AT7" s="2"/>
      <c r="AU7" s="13" t="s">
        <v>9</v>
      </c>
      <c r="AV7" s="14">
        <f>+D19+K19+R19+Y19+AF19+AM19</f>
        <v>0</v>
      </c>
      <c r="AW7" s="38" t="str">
        <f>IFERROR(IF(SUMIF($D$5:$AR$5,"Megen",$D$7:$AR$7)=0,"",SUMIF($D$5:$AR$5,"Megen",$D$7:$AR$7))*2,"")</f>
        <v/>
      </c>
      <c r="AX7" s="38" t="str">
        <f>IFERROR(IF(SUMIF($D$5:$AR$5,"Megen",$D$18:$AR$18)=0,"",SUMIF($D$5:$AR$5,"Megen",$D$18:$AR$18)*2),"")</f>
        <v/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>x</v>
      </c>
      <c r="E8" s="45" t="str">
        <f t="shared" si="6"/>
        <v/>
      </c>
      <c r="F8" s="45" t="str">
        <f t="shared" si="6"/>
        <v/>
      </c>
      <c r="G8" s="45" t="str">
        <f t="shared" si="6"/>
        <v/>
      </c>
      <c r="H8" s="45">
        <f t="shared" si="6"/>
        <v>1</v>
      </c>
      <c r="I8" s="45" t="str">
        <f t="shared" si="6"/>
        <v/>
      </c>
      <c r="J8" s="12"/>
      <c r="K8" s="45" t="str">
        <f t="shared" ref="K8:P8" si="7">IFERROR(IF(HLOOKUP(K$6,$BB$5:$BE$18,3,FALSE)=0,"",HLOOKUP(K$6,$BB$5:$BE$18,3,FALSE)),"")</f>
        <v>x</v>
      </c>
      <c r="L8" s="45" t="str">
        <f t="shared" si="7"/>
        <v/>
      </c>
      <c r="M8" s="45">
        <f t="shared" si="7"/>
        <v>1</v>
      </c>
      <c r="N8" s="45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 t="str">
        <f t="shared" ref="R8:W8" si="8">IFERROR(IF(HLOOKUP(R$6,$BB$5:$BE$18,3,FALSE)=0,"",HLOOKUP(R$6,$BB$5:$BE$18,3,FALSE)),"")</f>
        <v>x</v>
      </c>
      <c r="S8" s="45" t="str">
        <f t="shared" si="8"/>
        <v/>
      </c>
      <c r="T8" s="45" t="str">
        <f t="shared" si="8"/>
        <v/>
      </c>
      <c r="U8" s="45">
        <f t="shared" si="8"/>
        <v>1</v>
      </c>
      <c r="V8" s="45" t="str">
        <f t="shared" si="8"/>
        <v/>
      </c>
      <c r="W8" s="45" t="str">
        <f t="shared" si="8"/>
        <v>x</v>
      </c>
      <c r="X8" s="12"/>
      <c r="Y8" s="45" t="str">
        <f t="shared" ref="Y8:AD8" si="9">IFERROR(IF(HLOOKUP(Y$6,$BB$5:$BE$18,3,FALSE)=0,"",HLOOKUP(Y$6,$BB$5:$BE$18,3,FALSE)),"")</f>
        <v>x</v>
      </c>
      <c r="Z8" s="45">
        <f t="shared" si="9"/>
        <v>1</v>
      </c>
      <c r="AA8" s="45" t="str">
        <f t="shared" si="9"/>
        <v/>
      </c>
      <c r="AB8" s="45" t="str">
        <f t="shared" si="9"/>
        <v/>
      </c>
      <c r="AC8" s="44" t="str">
        <f t="shared" si="9"/>
        <v/>
      </c>
      <c r="AD8" s="45" t="str">
        <f t="shared" si="9"/>
        <v/>
      </c>
      <c r="AE8" s="12"/>
      <c r="AF8" s="45" t="str">
        <f t="shared" ref="AF8:AK8" si="10">IFERROR(IF(HLOOKUP(AF$6,$BB$5:$BE$18,3,FALSE)=0,"",HLOOKUP(AF$6,$BB$5:$BE$18,3,FALSE)),"")</f>
        <v>x</v>
      </c>
      <c r="AG8" s="45" t="str">
        <f t="shared" si="10"/>
        <v/>
      </c>
      <c r="AH8" s="45" t="str">
        <f t="shared" si="10"/>
        <v/>
      </c>
      <c r="AI8" s="45" t="str">
        <f t="shared" si="10"/>
        <v/>
      </c>
      <c r="AJ8" s="44">
        <f t="shared" si="10"/>
        <v>1</v>
      </c>
      <c r="AK8" s="45" t="str">
        <f t="shared" si="10"/>
        <v/>
      </c>
      <c r="AL8" s="12"/>
      <c r="AM8" s="45" t="str">
        <f t="shared" ref="AM8:AS8" si="11">IFERROR(IF(HLOOKUP(AM$6,$BB$5:$BE$18,3,FALSE)=0,"",HLOOKUP(AM$6,$BB$5:$BE$18,3,FALSE)),"")</f>
        <v/>
      </c>
      <c r="AN8" s="45" t="str">
        <f t="shared" si="11"/>
        <v/>
      </c>
      <c r="AO8" s="45" t="str">
        <f t="shared" si="11"/>
        <v/>
      </c>
      <c r="AP8" s="45" t="str">
        <f t="shared" si="11"/>
        <v/>
      </c>
      <c r="AQ8" s="45" t="str">
        <f t="shared" si="11"/>
        <v/>
      </c>
      <c r="AR8" s="45">
        <f t="shared" si="11"/>
        <v>1</v>
      </c>
      <c r="AS8" s="45" t="str">
        <f t="shared" si="11"/>
        <v/>
      </c>
      <c r="AT8" s="2"/>
      <c r="AU8" s="15" t="s">
        <v>8</v>
      </c>
      <c r="AV8" s="16">
        <f>+E19+L19+S19+Z19+AG19+AN19</f>
        <v>40</v>
      </c>
      <c r="AW8" s="38">
        <f>IFERROR(IF(SUMIF($D$5:$AR$5,"Miguitte",$D$7:$AR$7)=0,"",SUMIF($D$5:$AR$5,"Miguitte",$D$7:$AR$7))*2,"")</f>
        <v>1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 t="str">
        <f t="shared" ref="D9:I9" si="12">IFERROR(IF(HLOOKUP(D$6,$BB$5:$BE$18,4,FALSE)=0,"",HLOOKUP(D$6,$BB$5:$BE$18,4,FALSE)),"")</f>
        <v>x</v>
      </c>
      <c r="E9" s="45">
        <f t="shared" si="12"/>
        <v>1</v>
      </c>
      <c r="F9" s="45">
        <f t="shared" si="12"/>
        <v>1</v>
      </c>
      <c r="G9" s="45">
        <f t="shared" si="12"/>
        <v>0.5</v>
      </c>
      <c r="H9" s="45">
        <f t="shared" si="12"/>
        <v>1</v>
      </c>
      <c r="I9" s="45">
        <f t="shared" si="12"/>
        <v>1</v>
      </c>
      <c r="J9" s="12"/>
      <c r="K9" s="45" t="str">
        <f t="shared" ref="K9:P9" si="13">IFERROR(IF(HLOOKUP(K$6,$BB$5:$BE$18,4,FALSE)=0,"",HLOOKUP(K$6,$BB$5:$BE$18,4,FALSE)),"")</f>
        <v>x</v>
      </c>
      <c r="L9" s="45">
        <f t="shared" si="13"/>
        <v>1</v>
      </c>
      <c r="M9" s="45">
        <f t="shared" si="13"/>
        <v>1</v>
      </c>
      <c r="N9" s="45">
        <f t="shared" si="13"/>
        <v>1</v>
      </c>
      <c r="O9" s="44">
        <f t="shared" si="13"/>
        <v>1</v>
      </c>
      <c r="P9" s="45">
        <f t="shared" si="13"/>
        <v>0.5</v>
      </c>
      <c r="Q9" s="12"/>
      <c r="R9" s="45" t="str">
        <f t="shared" ref="R9:W9" si="14">IFERROR(IF(HLOOKUP(R$6,$BB$5:$BE$18,4,FALSE)=0,"",HLOOKUP(R$6,$BB$5:$BE$18,4,FALSE)),"")</f>
        <v>x</v>
      </c>
      <c r="S9" s="45">
        <f t="shared" si="14"/>
        <v>1</v>
      </c>
      <c r="T9" s="45">
        <f t="shared" si="14"/>
        <v>1</v>
      </c>
      <c r="U9" s="45">
        <f t="shared" si="14"/>
        <v>1</v>
      </c>
      <c r="V9" s="45">
        <f t="shared" si="14"/>
        <v>0.5</v>
      </c>
      <c r="W9" s="46" t="str">
        <f t="shared" si="14"/>
        <v>x</v>
      </c>
      <c r="X9" s="12"/>
      <c r="Y9" s="45" t="str">
        <f t="shared" ref="Y9:AD9" si="15">IFERROR(IF(HLOOKUP(Y$6,$BB$5:$BE$18,4,FALSE)=0,"",HLOOKUP(Y$6,$BB$5:$BE$18,4,FALSE)),"")</f>
        <v>x</v>
      </c>
      <c r="Z9" s="45">
        <f t="shared" si="15"/>
        <v>1</v>
      </c>
      <c r="AA9" s="45">
        <f t="shared" si="15"/>
        <v>0.5</v>
      </c>
      <c r="AB9" s="45">
        <f t="shared" si="15"/>
        <v>1</v>
      </c>
      <c r="AC9" s="44">
        <f t="shared" si="15"/>
        <v>1</v>
      </c>
      <c r="AD9" s="45">
        <f t="shared" si="15"/>
        <v>1</v>
      </c>
      <c r="AE9" s="12"/>
      <c r="AF9" s="45" t="str">
        <f t="shared" ref="AF9:AK9" si="16">IFERROR(IF(HLOOKUP(AF$6,$BB$5:$BE$18,4,FALSE)=0,"",HLOOKUP(AF$6,$BB$5:$BE$18,4,FALSE)),"")</f>
        <v>x</v>
      </c>
      <c r="AG9" s="45">
        <f t="shared" si="16"/>
        <v>0.5</v>
      </c>
      <c r="AH9" s="45">
        <f t="shared" si="16"/>
        <v>1</v>
      </c>
      <c r="AI9" s="45">
        <f t="shared" si="16"/>
        <v>1</v>
      </c>
      <c r="AJ9" s="44">
        <f t="shared" si="16"/>
        <v>1</v>
      </c>
      <c r="AK9" s="45">
        <f t="shared" si="16"/>
        <v>1</v>
      </c>
      <c r="AL9" s="12"/>
      <c r="AM9" s="45" t="str">
        <f t="shared" ref="AM9:AS9" si="17">IFERROR(IF(HLOOKUP(AM$6,$BB$5:$BE$18,4,FALSE)=0,"",HLOOKUP(AM$6,$BB$5:$BE$18,4,FALSE)),"")</f>
        <v/>
      </c>
      <c r="AN9" s="45" t="str">
        <f t="shared" si="17"/>
        <v/>
      </c>
      <c r="AO9" s="45" t="str">
        <f t="shared" si="17"/>
        <v/>
      </c>
      <c r="AP9" s="45" t="str">
        <f t="shared" si="17"/>
        <v/>
      </c>
      <c r="AQ9" s="45" t="str">
        <f t="shared" si="17"/>
        <v/>
      </c>
      <c r="AR9" s="45">
        <f t="shared" si="17"/>
        <v>1</v>
      </c>
      <c r="AS9" s="45" t="str">
        <f t="shared" si="17"/>
        <v/>
      </c>
      <c r="AT9" s="2"/>
      <c r="AU9" s="15" t="s">
        <v>7</v>
      </c>
      <c r="AV9" s="16">
        <f>+F19+M19+T19+AA19+AH19+AO19</f>
        <v>40</v>
      </c>
      <c r="AW9" s="38">
        <f>IFERROR(IF(SUMIF($D$5:$AR$5,"Tim",$D$7:$AR$7)=0,"",SUMIF($D$5:$AR$5,"Tim",$D$7:$AR$7))*2,"")</f>
        <v>1</v>
      </c>
      <c r="AX9" s="38">
        <f>IFERROR(IF(SUMIF($D$5:$AR$5,"Tim",$D$18:$AR$18)=0,"",SUMIF($D$5:$AR$5,"Tim",$D$18:$AR$18)*2),"")</f>
        <v>1</v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 t="str">
        <f t="shared" ref="D10:I10" si="18">IFERROR(IF(HLOOKUP(D$6,$BB$5:$BE$18,5,FALSE)=0,"",HLOOKUP(D$6,$BB$5:$BE$18,5,FALSE)),"")</f>
        <v>x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12"/>
      <c r="K10" s="45" t="str">
        <f t="shared" ref="K10:P10" si="19">IFERROR(IF(HLOOKUP(K$6,$BB$5:$BE$18,5,FALSE)=0,"",HLOOKUP(K$6,$BB$5:$BE$18,5,FALSE)),"")</f>
        <v>x</v>
      </c>
      <c r="L10" s="45">
        <f t="shared" si="19"/>
        <v>1</v>
      </c>
      <c r="M10" s="45">
        <f t="shared" si="19"/>
        <v>1</v>
      </c>
      <c r="N10" s="45">
        <f t="shared" si="19"/>
        <v>1</v>
      </c>
      <c r="O10" s="44">
        <f t="shared" si="19"/>
        <v>1</v>
      </c>
      <c r="P10" s="45">
        <f t="shared" si="19"/>
        <v>1</v>
      </c>
      <c r="Q10" s="12"/>
      <c r="R10" s="45" t="str">
        <f t="shared" ref="R10:W10" si="20">IFERROR(IF(HLOOKUP(R$6,$BB$5:$BE$18,5,FALSE)=0,"",HLOOKUP(R$6,$BB$5:$BE$18,5,FALSE)),"")</f>
        <v>x</v>
      </c>
      <c r="S10" s="45">
        <f t="shared" si="20"/>
        <v>1</v>
      </c>
      <c r="T10" s="45">
        <f t="shared" si="20"/>
        <v>1</v>
      </c>
      <c r="U10" s="45">
        <f t="shared" si="20"/>
        <v>1</v>
      </c>
      <c r="V10" s="45">
        <f t="shared" si="20"/>
        <v>1</v>
      </c>
      <c r="W10" s="45" t="str">
        <f t="shared" si="20"/>
        <v>x</v>
      </c>
      <c r="X10" s="12"/>
      <c r="Y10" s="45" t="str">
        <f t="shared" ref="Y10:AD10" si="21">IFERROR(IF(HLOOKUP(Y$6,$BB$5:$BE$18,5,FALSE)=0,"",HLOOKUP(Y$6,$BB$5:$BE$18,5,FALSE)),"")</f>
        <v>x</v>
      </c>
      <c r="Z10" s="45">
        <f t="shared" si="21"/>
        <v>1</v>
      </c>
      <c r="AA10" s="45">
        <f t="shared" si="21"/>
        <v>1</v>
      </c>
      <c r="AB10" s="45">
        <f t="shared" si="21"/>
        <v>1</v>
      </c>
      <c r="AC10" s="44">
        <f t="shared" si="21"/>
        <v>1</v>
      </c>
      <c r="AD10" s="45">
        <f t="shared" si="21"/>
        <v>1</v>
      </c>
      <c r="AE10" s="12"/>
      <c r="AF10" s="45" t="str">
        <f t="shared" ref="AF10:AK10" si="22">IFERROR(IF(HLOOKUP(AF$6,$BB$5:$BE$18,5,FALSE)=0,"",HLOOKUP(AF$6,$BB$5:$BE$18,5,FALSE)),"")</f>
        <v>x</v>
      </c>
      <c r="AG10" s="45">
        <f t="shared" si="22"/>
        <v>1</v>
      </c>
      <c r="AH10" s="45">
        <f t="shared" si="22"/>
        <v>1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 t="str">
        <f t="shared" ref="AM10:AS10" si="23">IFERROR(IF(HLOOKUP(AM$6,$BB$5:$BE$18,5,FALSE)=0,"",HLOOKUP(AM$6,$BB$5:$BE$18,5,FALSE)),"")</f>
        <v/>
      </c>
      <c r="AN10" s="45" t="str">
        <f t="shared" si="23"/>
        <v/>
      </c>
      <c r="AO10" s="45" t="str">
        <f t="shared" si="23"/>
        <v/>
      </c>
      <c r="AP10" s="45" t="str">
        <f t="shared" si="23"/>
        <v/>
      </c>
      <c r="AQ10" s="45" t="str">
        <f t="shared" si="23"/>
        <v/>
      </c>
      <c r="AR10" s="45">
        <f t="shared" si="23"/>
        <v>1</v>
      </c>
      <c r="AS10" s="45" t="str">
        <f t="shared" si="23"/>
        <v/>
      </c>
      <c r="AT10" s="2"/>
      <c r="AU10" s="15" t="s">
        <v>37</v>
      </c>
      <c r="AV10" s="16">
        <f>+H19+O19+V19+AC19+AJ19+AQ19</f>
        <v>40</v>
      </c>
      <c r="AW10" s="38">
        <f>IFERROR(IF(SUMIF($D$5:$AR$5,"David",$D$7:$AR$7)=0,"",SUMIF($D$5:$AR$5,"David",$D$7:$AR$7))*2,"")</f>
        <v>2</v>
      </c>
      <c r="AX10" s="38">
        <f>IFERROR(IF(SUMIF($D$5:$AR$5,"David",$D$18:$AR$18)=0,"",SUMIF($D$5:$AR$5,"David",$D$18:$AR$18)*2),"")</f>
        <v>1</v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 t="str">
        <f t="shared" ref="D11:I11" si="24">IFERROR(IF(HLOOKUP(D$6,$BB$5:$BE$18,6,FALSE)=0,"",HLOOKUP(D$6,$BB$5:$BE$18,6,FALSE)),"")</f>
        <v>x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12"/>
      <c r="K11" s="45" t="str">
        <f t="shared" ref="K11:P11" si="25">IFERROR(IF(HLOOKUP(K$6,$BB$5:$BE$18,6,FALSE)=0,"",HLOOKUP(K$6,$BB$5:$BE$18,6,FALSE)),"")</f>
        <v>x</v>
      </c>
      <c r="L11" s="45">
        <f t="shared" si="25"/>
        <v>1</v>
      </c>
      <c r="M11" s="45">
        <f t="shared" si="25"/>
        <v>1</v>
      </c>
      <c r="N11" s="45">
        <f t="shared" si="25"/>
        <v>1</v>
      </c>
      <c r="O11" s="44">
        <f t="shared" si="25"/>
        <v>1</v>
      </c>
      <c r="P11" s="45">
        <f t="shared" si="25"/>
        <v>1</v>
      </c>
      <c r="Q11" s="12"/>
      <c r="R11" s="45" t="str">
        <f t="shared" ref="R11:W11" si="26">IFERROR(IF(HLOOKUP(R$6,$BB$5:$BE$18,6,FALSE)=0,"",HLOOKUP(R$6,$BB$5:$BE$18,6,FALSE)),"")</f>
        <v>x</v>
      </c>
      <c r="S11" s="45">
        <f t="shared" si="26"/>
        <v>1</v>
      </c>
      <c r="T11" s="45">
        <f t="shared" si="26"/>
        <v>1</v>
      </c>
      <c r="U11" s="45">
        <f t="shared" si="26"/>
        <v>1</v>
      </c>
      <c r="V11" s="45">
        <f t="shared" si="26"/>
        <v>1</v>
      </c>
      <c r="W11" s="45" t="str">
        <f t="shared" si="26"/>
        <v>x</v>
      </c>
      <c r="X11" s="12"/>
      <c r="Y11" s="45" t="str">
        <f t="shared" ref="Y11:AD11" si="27">IFERROR(IF(HLOOKUP(Y$6,$BB$5:$BE$18,6,FALSE)=0,"",HLOOKUP(Y$6,$BB$5:$BE$18,6,FALSE)),"")</f>
        <v>x</v>
      </c>
      <c r="Z11" s="45">
        <f t="shared" si="27"/>
        <v>1</v>
      </c>
      <c r="AA11" s="45">
        <f t="shared" si="27"/>
        <v>1</v>
      </c>
      <c r="AB11" s="45">
        <f t="shared" si="27"/>
        <v>1</v>
      </c>
      <c r="AC11" s="44">
        <f t="shared" si="27"/>
        <v>1</v>
      </c>
      <c r="AD11" s="45">
        <f t="shared" si="27"/>
        <v>1</v>
      </c>
      <c r="AE11" s="12"/>
      <c r="AF11" s="45" t="str">
        <f t="shared" ref="AF11:AK11" si="28">IFERROR(IF(HLOOKUP(AF$6,$BB$5:$BE$18,6,FALSE)=0,"",HLOOKUP(AF$6,$BB$5:$BE$18,6,FALSE)),"")</f>
        <v>x</v>
      </c>
      <c r="AG11" s="45">
        <f t="shared" si="28"/>
        <v>1</v>
      </c>
      <c r="AH11" s="45">
        <f t="shared" si="28"/>
        <v>1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 t="str">
        <f t="shared" ref="AM11:AS11" si="29">IFERROR(IF(HLOOKUP(AM$6,$BB$5:$BE$18,6,FALSE)=0,"",HLOOKUP(AM$6,$BB$5:$BE$18,6,FALSE)),"")</f>
        <v/>
      </c>
      <c r="AN11" s="45" t="str">
        <f t="shared" si="29"/>
        <v/>
      </c>
      <c r="AO11" s="45" t="str">
        <f t="shared" si="29"/>
        <v/>
      </c>
      <c r="AP11" s="45" t="str">
        <f t="shared" si="29"/>
        <v/>
      </c>
      <c r="AQ11" s="45" t="str">
        <f t="shared" si="29"/>
        <v/>
      </c>
      <c r="AR11" s="45">
        <f t="shared" si="29"/>
        <v>1</v>
      </c>
      <c r="AS11" s="45" t="str">
        <f t="shared" si="29"/>
        <v/>
      </c>
      <c r="AT11" s="2"/>
      <c r="AU11" s="15" t="s">
        <v>46</v>
      </c>
      <c r="AV11" s="16">
        <f>+G19+N19+U19+AB19+AP19+AI19</f>
        <v>40</v>
      </c>
      <c r="AW11" s="38">
        <f>IFERROR(IF(SUMIF($D$5:$AR$5,"Emre",$D$7:$AR$7)=0,"",SUMIF($D$5:$AR$5,"Emre",$D$7:$AR$7))*2,"")</f>
        <v>1</v>
      </c>
      <c r="AX11" s="38">
        <f>IFERROR(IF(SUMIF($D$5:$AR$5,"Emre",$D$18:$AR$18)=0,"",SUMIF($D$5:$AR$5,"Emre",$D$18:$AR$18)*2),"")</f>
        <v>1</v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 t="str">
        <f t="shared" ref="D12:I12" si="30">IFERROR(IF(HLOOKUP(D$6,$BB$5:$BE$18,7,FALSE)=0,"",HLOOKUP(D$6,$BB$5:$BE$18,7,FALSE)),"")</f>
        <v>x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12"/>
      <c r="K12" s="45" t="str">
        <f t="shared" ref="K12:P12" si="31">IFERROR(IF(HLOOKUP(K$6,$BB$5:$BE$18,7,FALSE)=0,"",HLOOKUP(K$6,$BB$5:$BE$18,7,FALSE)),"")</f>
        <v>x</v>
      </c>
      <c r="L12" s="45">
        <f t="shared" si="31"/>
        <v>1</v>
      </c>
      <c r="M12" s="45">
        <f t="shared" si="31"/>
        <v>1</v>
      </c>
      <c r="N12" s="45">
        <f t="shared" si="31"/>
        <v>1</v>
      </c>
      <c r="O12" s="44">
        <f t="shared" si="31"/>
        <v>1</v>
      </c>
      <c r="P12" s="45">
        <f t="shared" si="31"/>
        <v>1</v>
      </c>
      <c r="Q12" s="12"/>
      <c r="R12" s="45" t="str">
        <f t="shared" ref="R12:W12" si="32">IFERROR(IF(HLOOKUP(R$6,$BB$5:$BE$18,7,FALSE)=0,"",HLOOKUP(R$6,$BB$5:$BE$18,7,FALSE)),"")</f>
        <v>x</v>
      </c>
      <c r="S12" s="45">
        <f t="shared" si="32"/>
        <v>1</v>
      </c>
      <c r="T12" s="45">
        <f t="shared" si="32"/>
        <v>1</v>
      </c>
      <c r="U12" s="45">
        <f t="shared" si="32"/>
        <v>1</v>
      </c>
      <c r="V12" s="45">
        <f t="shared" si="32"/>
        <v>1</v>
      </c>
      <c r="W12" s="45" t="str">
        <f t="shared" si="32"/>
        <v>x</v>
      </c>
      <c r="X12" s="12"/>
      <c r="Y12" s="45" t="str">
        <f t="shared" ref="Y12:AD12" si="33">IFERROR(IF(HLOOKUP(Y$6,$BB$5:$BE$18,7,FALSE)=0,"",HLOOKUP(Y$6,$BB$5:$BE$18,7,FALSE)),"")</f>
        <v>x</v>
      </c>
      <c r="Z12" s="45">
        <f t="shared" si="33"/>
        <v>1</v>
      </c>
      <c r="AA12" s="45">
        <f t="shared" si="33"/>
        <v>1</v>
      </c>
      <c r="AB12" s="45">
        <f t="shared" si="33"/>
        <v>1</v>
      </c>
      <c r="AC12" s="44">
        <f t="shared" si="33"/>
        <v>1</v>
      </c>
      <c r="AD12" s="45">
        <f t="shared" si="33"/>
        <v>1</v>
      </c>
      <c r="AE12" s="12"/>
      <c r="AF12" s="45" t="str">
        <f t="shared" ref="AF12:AK12" si="34">IFERROR(IF(HLOOKUP(AF$6,$BB$5:$BE$18,7,FALSE)=0,"",HLOOKUP(AF$6,$BB$5:$BE$18,7,FALSE)),"")</f>
        <v>x</v>
      </c>
      <c r="AG12" s="45">
        <f t="shared" si="34"/>
        <v>1</v>
      </c>
      <c r="AH12" s="45">
        <f t="shared" si="34"/>
        <v>1</v>
      </c>
      <c r="AI12" s="45">
        <f t="shared" si="34"/>
        <v>1</v>
      </c>
      <c r="AJ12" s="44">
        <f t="shared" si="34"/>
        <v>1</v>
      </c>
      <c r="AK12" s="45">
        <f t="shared" si="34"/>
        <v>1</v>
      </c>
      <c r="AL12" s="12"/>
      <c r="AM12" s="45" t="str">
        <f t="shared" ref="AM12:AS12" si="35">IFERROR(IF(HLOOKUP(AM$6,$BB$5:$BE$18,7,FALSE)=0,"",HLOOKUP(AM$6,$BB$5:$BE$18,7,FALSE)),"")</f>
        <v/>
      </c>
      <c r="AN12" s="45" t="str">
        <f t="shared" si="35"/>
        <v/>
      </c>
      <c r="AO12" s="45" t="str">
        <f t="shared" si="35"/>
        <v/>
      </c>
      <c r="AP12" s="45" t="str">
        <f t="shared" si="35"/>
        <v/>
      </c>
      <c r="AQ12" s="45" t="str">
        <f t="shared" si="35"/>
        <v/>
      </c>
      <c r="AR12" s="45">
        <f t="shared" si="35"/>
        <v>1</v>
      </c>
      <c r="AS12" s="45" t="str">
        <f t="shared" si="35"/>
        <v/>
      </c>
      <c r="AT12" s="2"/>
      <c r="AU12" s="15" t="s">
        <v>6</v>
      </c>
      <c r="AV12" s="16" t="e">
        <f>+#REF!+#REF!+#REF!+#REF!+#REF!+AR19</f>
        <v>#REF!</v>
      </c>
      <c r="AW12" s="38">
        <f>IFERROR(IF(SUMIF($D$5:$AR$5,"Niek",$D$7:$AR$7)=0,"",SUMIF($D$5:$AR$5,"Niek",$D$7:$AR$7))*2,"")</f>
        <v>1</v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32</v>
      </c>
      <c r="AW13" s="38" t="str">
        <f>IFERROR(IF(SUMIF($D$5:$AR$5,"Stefan",$D$7:$AR$7)=0,"",SUMIF($D$5:$AR$5,"Stefan",$D$7:$AR$7))*2,"")</f>
        <v/>
      </c>
      <c r="AX13" s="38">
        <f>IFERROR(IF(SUMIF($D$5:$AR$5,"Stefan",$D$18:$AR$18)=0,"",SUMIF($D$5:$AR$5,"Stefan",$D$18:$AR$18)*2),"")</f>
        <v>1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 t="str">
        <f t="shared" ref="D14:I14" si="36">IFERROR(IF(HLOOKUP(D$6,$BB$5:$BE$18,9,FALSE)=0,"",HLOOKUP(D$6,$BB$5:$BE$18,9,FALSE)),"")</f>
        <v>x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12"/>
      <c r="K14" s="45" t="str">
        <f t="shared" ref="K14:P14" si="37">IFERROR(IF(HLOOKUP(K$6,$BB$5:$BE$18,9,FALSE)=0,"",HLOOKUP(K$6,$BB$5:$BE$18,9,FALSE)),"")</f>
        <v>x</v>
      </c>
      <c r="L14" s="45">
        <f t="shared" si="37"/>
        <v>1</v>
      </c>
      <c r="M14" s="45">
        <f t="shared" si="37"/>
        <v>1</v>
      </c>
      <c r="N14" s="45">
        <f t="shared" si="37"/>
        <v>1</v>
      </c>
      <c r="O14" s="44">
        <f t="shared" si="37"/>
        <v>1</v>
      </c>
      <c r="P14" s="45">
        <f t="shared" si="37"/>
        <v>1</v>
      </c>
      <c r="Q14" s="12"/>
      <c r="R14" s="45" t="str">
        <f t="shared" ref="R14:W14" si="38">IFERROR(IF(HLOOKUP(R$6,$BB$5:$BE$18,9,FALSE)=0,"",HLOOKUP(R$6,$BB$5:$BE$18,9,FALSE)),"")</f>
        <v>x</v>
      </c>
      <c r="S14" s="45">
        <f t="shared" si="38"/>
        <v>1</v>
      </c>
      <c r="T14" s="45">
        <f t="shared" si="38"/>
        <v>1</v>
      </c>
      <c r="U14" s="45">
        <f t="shared" si="38"/>
        <v>1</v>
      </c>
      <c r="V14" s="45">
        <f t="shared" si="38"/>
        <v>1</v>
      </c>
      <c r="W14" s="45" t="str">
        <f t="shared" si="38"/>
        <v>x</v>
      </c>
      <c r="X14" s="12"/>
      <c r="Y14" s="45" t="str">
        <f t="shared" ref="Y14:AD14" si="39">IFERROR(IF(HLOOKUP(Y$6,$BB$5:$BE$18,9,FALSE)=0,"",HLOOKUP(Y$6,$BB$5:$BE$18,9,FALSE)),"")</f>
        <v>x</v>
      </c>
      <c r="Z14" s="45">
        <f t="shared" si="39"/>
        <v>1</v>
      </c>
      <c r="AA14" s="45">
        <f t="shared" si="39"/>
        <v>1</v>
      </c>
      <c r="AB14" s="45">
        <f t="shared" si="39"/>
        <v>1</v>
      </c>
      <c r="AC14" s="44">
        <f t="shared" si="39"/>
        <v>1</v>
      </c>
      <c r="AD14" s="45">
        <f t="shared" si="39"/>
        <v>1</v>
      </c>
      <c r="AE14" s="12"/>
      <c r="AF14" s="45" t="str">
        <f t="shared" ref="AF14:AK14" si="40">IFERROR(IF(HLOOKUP(AF$6,$BB$5:$BE$18,9,FALSE)=0,"",HLOOKUP(AF$6,$BB$5:$BE$18,9,FALSE)),"")</f>
        <v>x</v>
      </c>
      <c r="AG14" s="45">
        <f t="shared" si="40"/>
        <v>1</v>
      </c>
      <c r="AH14" s="45">
        <f t="shared" si="40"/>
        <v>1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111" t="str">
        <f>IF(SUM(AW7:AW13)=0,"LET OP, NIETS INGEVULD!!","Goed bezig!!")</f>
        <v>Goed bezig!!</v>
      </c>
      <c r="AX14" s="111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 t="str">
        <f t="shared" ref="D15:I15" si="41">IFERROR(IF(HLOOKUP(D$6,$BB$5:$BE$18,10,FALSE)=0,"",HLOOKUP(D$6,$BB$5:$BE$18,10,FALSE)),"")</f>
        <v>x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12"/>
      <c r="K15" s="45" t="str">
        <f t="shared" ref="K15:P15" si="42">IFERROR(IF(HLOOKUP(K$6,$BB$5:$BE$18,10,FALSE)=0,"",HLOOKUP(K$6,$BB$5:$BE$18,10,FALSE)),"")</f>
        <v>x</v>
      </c>
      <c r="L15" s="45">
        <f t="shared" si="42"/>
        <v>1</v>
      </c>
      <c r="M15" s="45">
        <f t="shared" si="42"/>
        <v>1</v>
      </c>
      <c r="N15" s="45">
        <f t="shared" si="42"/>
        <v>1</v>
      </c>
      <c r="O15" s="44">
        <f t="shared" si="42"/>
        <v>1</v>
      </c>
      <c r="P15" s="45">
        <f t="shared" si="42"/>
        <v>1</v>
      </c>
      <c r="Q15" s="12"/>
      <c r="R15" s="45" t="str">
        <f t="shared" ref="R15:W15" si="43">IFERROR(IF(HLOOKUP(R$6,$BB$5:$BE$18,10,FALSE)=0,"",HLOOKUP(R$6,$BB$5:$BE$18,10,FALSE)),"")</f>
        <v>x</v>
      </c>
      <c r="S15" s="45">
        <f t="shared" si="43"/>
        <v>1</v>
      </c>
      <c r="T15" s="45">
        <f t="shared" si="43"/>
        <v>1</v>
      </c>
      <c r="U15" s="45">
        <f t="shared" si="43"/>
        <v>1</v>
      </c>
      <c r="V15" s="45">
        <f t="shared" si="43"/>
        <v>1</v>
      </c>
      <c r="W15" s="45" t="str">
        <f t="shared" si="43"/>
        <v>x</v>
      </c>
      <c r="X15" s="12"/>
      <c r="Y15" s="45" t="str">
        <f t="shared" ref="Y15:AD15" si="44">IFERROR(IF(HLOOKUP(Y$6,$BB$5:$BE$18,10,FALSE)=0,"",HLOOKUP(Y$6,$BB$5:$BE$18,10,FALSE)),"")</f>
        <v>x</v>
      </c>
      <c r="Z15" s="46">
        <f t="shared" si="44"/>
        <v>1</v>
      </c>
      <c r="AA15" s="45">
        <f t="shared" si="44"/>
        <v>1</v>
      </c>
      <c r="AB15" s="45">
        <f t="shared" si="44"/>
        <v>1</v>
      </c>
      <c r="AC15" s="44">
        <f t="shared" si="44"/>
        <v>1</v>
      </c>
      <c r="AD15" s="45">
        <f t="shared" si="44"/>
        <v>1</v>
      </c>
      <c r="AE15" s="12"/>
      <c r="AF15" s="45" t="str">
        <f t="shared" ref="AF15:AK15" si="45">IFERROR(IF(HLOOKUP(AF$6,$BB$5:$BE$18,10,FALSE)=0,"",HLOOKUP(AF$6,$BB$5:$BE$18,10,FALSE)),"")</f>
        <v>x</v>
      </c>
      <c r="AG15" s="45">
        <f t="shared" si="45"/>
        <v>1</v>
      </c>
      <c r="AH15" s="45">
        <f t="shared" si="45"/>
        <v>1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 t="str">
        <f t="shared" ref="D16:I16" si="46">IFERROR(IF(HLOOKUP(D$6,$BB$5:$BE$18,11,FALSE)=0,"",HLOOKUP(D$6,$BB$5:$BE$18,11,FALSE)),"")</f>
        <v>x</v>
      </c>
      <c r="E16" s="45">
        <f t="shared" si="46"/>
        <v>1</v>
      </c>
      <c r="F16" s="45">
        <f t="shared" si="46"/>
        <v>1</v>
      </c>
      <c r="G16" s="45">
        <f t="shared" si="46"/>
        <v>1</v>
      </c>
      <c r="H16" s="45">
        <f t="shared" si="46"/>
        <v>0.5</v>
      </c>
      <c r="I16" s="45">
        <f t="shared" si="46"/>
        <v>1</v>
      </c>
      <c r="J16" s="12"/>
      <c r="K16" s="45" t="str">
        <f t="shared" ref="K16:P16" si="47">IFERROR(IF(HLOOKUP(K$6,$BB$5:$BE$18,11,FALSE)=0,"",HLOOKUP(K$6,$BB$5:$BE$18,11,FALSE)),"")</f>
        <v>x</v>
      </c>
      <c r="L16" s="45">
        <f t="shared" si="47"/>
        <v>1</v>
      </c>
      <c r="M16" s="45">
        <f t="shared" si="47"/>
        <v>0.5</v>
      </c>
      <c r="N16" s="45">
        <f t="shared" si="47"/>
        <v>1</v>
      </c>
      <c r="O16" s="44">
        <f t="shared" si="47"/>
        <v>1</v>
      </c>
      <c r="P16" s="45">
        <f t="shared" si="47"/>
        <v>1</v>
      </c>
      <c r="Q16" s="12"/>
      <c r="R16" s="45" t="str">
        <f t="shared" ref="R16:W16" si="48">IFERROR(IF(HLOOKUP(R$6,$BB$5:$BE$18,11,FALSE)=0,"",HLOOKUP(R$6,$BB$5:$BE$18,11,FALSE)),"")</f>
        <v>x</v>
      </c>
      <c r="S16" s="45">
        <f t="shared" si="48"/>
        <v>1</v>
      </c>
      <c r="T16" s="45">
        <f t="shared" si="48"/>
        <v>1</v>
      </c>
      <c r="U16" s="45">
        <f t="shared" si="48"/>
        <v>0.5</v>
      </c>
      <c r="V16" s="45">
        <f t="shared" si="48"/>
        <v>1</v>
      </c>
      <c r="W16" s="45" t="str">
        <f t="shared" si="48"/>
        <v>x</v>
      </c>
      <c r="X16" s="12"/>
      <c r="Y16" s="45" t="str">
        <f t="shared" ref="Y16:AD16" si="49">IFERROR(IF(HLOOKUP(Y$6,$BB$5:$BE$18,11,FALSE)=0,"",HLOOKUP(Y$6,$BB$5:$BE$18,11,FALSE)),"")</f>
        <v>x</v>
      </c>
      <c r="Z16" s="46">
        <f t="shared" si="49"/>
        <v>0.5</v>
      </c>
      <c r="AA16" s="45">
        <f t="shared" si="49"/>
        <v>1</v>
      </c>
      <c r="AB16" s="45">
        <f t="shared" si="49"/>
        <v>1</v>
      </c>
      <c r="AC16" s="44">
        <f t="shared" si="49"/>
        <v>1</v>
      </c>
      <c r="AD16" s="45">
        <f t="shared" si="49"/>
        <v>1</v>
      </c>
      <c r="AE16" s="12"/>
      <c r="AF16" s="45" t="str">
        <f t="shared" ref="AF16:AK16" si="50">IFERROR(IF(HLOOKUP(AF$6,$BB$5:$BE$18,11,FALSE)=0,"",HLOOKUP(AF$6,$BB$5:$BE$18,11,FALSE)),"")</f>
        <v>x</v>
      </c>
      <c r="AG16" s="45">
        <f t="shared" si="50"/>
        <v>1</v>
      </c>
      <c r="AH16" s="45">
        <f t="shared" si="50"/>
        <v>1</v>
      </c>
      <c r="AI16" s="45">
        <f t="shared" si="50"/>
        <v>1</v>
      </c>
      <c r="AJ16" s="44">
        <f t="shared" si="50"/>
        <v>0.5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 t="str">
        <f t="shared" ref="D17:I17" si="51">IFERROR(IF(HLOOKUP(D$6,$BB$5:$BE$18,12,FALSE)=0,"",HLOOKUP(D$6,$BB$5:$BE$18,12,FALSE)),"")</f>
        <v>x</v>
      </c>
      <c r="E17" s="45">
        <f t="shared" si="51"/>
        <v>1</v>
      </c>
      <c r="F17" s="45">
        <f t="shared" si="51"/>
        <v>1</v>
      </c>
      <c r="G17" s="45">
        <f t="shared" si="51"/>
        <v>1</v>
      </c>
      <c r="H17" s="45" t="str">
        <f t="shared" si="51"/>
        <v/>
      </c>
      <c r="I17" s="45">
        <f t="shared" si="51"/>
        <v>1</v>
      </c>
      <c r="J17" s="12"/>
      <c r="K17" s="45" t="str">
        <f t="shared" ref="K17:P17" si="52">IFERROR(IF(HLOOKUP(K$6,$BB$5:$BE$18,12,FALSE)=0,"",HLOOKUP(K$6,$BB$5:$BE$18,12,FALSE)),"")</f>
        <v>x</v>
      </c>
      <c r="L17" s="45">
        <f t="shared" si="52"/>
        <v>1</v>
      </c>
      <c r="M17" s="45" t="str">
        <f t="shared" si="52"/>
        <v/>
      </c>
      <c r="N17" s="45">
        <f t="shared" si="52"/>
        <v>1</v>
      </c>
      <c r="O17" s="44">
        <f t="shared" si="52"/>
        <v>1</v>
      </c>
      <c r="P17" s="45">
        <f t="shared" si="52"/>
        <v>1</v>
      </c>
      <c r="Q17" s="12"/>
      <c r="R17" s="45" t="str">
        <f t="shared" ref="R17:W17" si="53">IFERROR(IF(HLOOKUP(R$6,$BB$5:$BE$18,12,FALSE)=0,"",HLOOKUP(R$6,$BB$5:$BE$18,12,FALSE)),"")</f>
        <v>x</v>
      </c>
      <c r="S17" s="45">
        <f t="shared" si="53"/>
        <v>1</v>
      </c>
      <c r="T17" s="45">
        <f t="shared" si="53"/>
        <v>1</v>
      </c>
      <c r="U17" s="45" t="str">
        <f t="shared" si="53"/>
        <v/>
      </c>
      <c r="V17" s="45">
        <f t="shared" si="53"/>
        <v>1</v>
      </c>
      <c r="W17" s="45" t="str">
        <f t="shared" si="53"/>
        <v>x</v>
      </c>
      <c r="X17" s="12"/>
      <c r="Y17" s="45" t="str">
        <f t="shared" ref="Y17:AD17" si="54">IFERROR(IF(HLOOKUP(Y$6,$BB$5:$BE$18,12,FALSE)=0,"",HLOOKUP(Y$6,$BB$5:$BE$18,12,FALSE)),"")</f>
        <v>x</v>
      </c>
      <c r="Z17" s="45" t="str">
        <f t="shared" si="54"/>
        <v/>
      </c>
      <c r="AA17" s="45">
        <f t="shared" si="54"/>
        <v>1</v>
      </c>
      <c r="AB17" s="46">
        <f t="shared" si="54"/>
        <v>1</v>
      </c>
      <c r="AC17" s="44">
        <f t="shared" si="54"/>
        <v>1</v>
      </c>
      <c r="AD17" s="45">
        <f t="shared" si="54"/>
        <v>1</v>
      </c>
      <c r="AE17" s="12"/>
      <c r="AF17" s="45" t="str">
        <f t="shared" ref="AF17:AK17" si="55">IFERROR(IF(HLOOKUP(AF$6,$BB$5:$BE$18,12,FALSE)=0,"",HLOOKUP(AF$6,$BB$5:$BE$18,12,FALSE)),"")</f>
        <v>x</v>
      </c>
      <c r="AG17" s="45">
        <f t="shared" si="55"/>
        <v>1</v>
      </c>
      <c r="AH17" s="45">
        <f t="shared" si="55"/>
        <v>1</v>
      </c>
      <c r="AI17" s="45">
        <f t="shared" si="55"/>
        <v>1</v>
      </c>
      <c r="AJ17" s="44" t="str">
        <f t="shared" si="55"/>
        <v/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>x</v>
      </c>
      <c r="E18" s="45" t="str">
        <f t="shared" si="56"/>
        <v/>
      </c>
      <c r="F18" s="45" t="str">
        <f t="shared" si="56"/>
        <v/>
      </c>
      <c r="G18" s="45">
        <f t="shared" si="56"/>
        <v>0.5</v>
      </c>
      <c r="H18" s="45" t="str">
        <f t="shared" si="56"/>
        <v/>
      </c>
      <c r="I18" s="45" t="str">
        <f t="shared" si="56"/>
        <v/>
      </c>
      <c r="J18" s="12"/>
      <c r="K18" s="45" t="str">
        <f t="shared" ref="K18:P18" si="57">IFERROR(IF(HLOOKUP(K$6,$BB$5:$BE$18,13,FALSE)=0,"",HLOOKUP(K$6,$BB$5:$BE$18,13,FALSE)),"")</f>
        <v>x</v>
      </c>
      <c r="L18" s="45" t="str">
        <f t="shared" si="57"/>
        <v/>
      </c>
      <c r="M18" s="45" t="str">
        <f t="shared" si="57"/>
        <v/>
      </c>
      <c r="N18" s="45" t="str">
        <f t="shared" si="57"/>
        <v/>
      </c>
      <c r="O18" s="44" t="str">
        <f t="shared" si="57"/>
        <v/>
      </c>
      <c r="P18" s="45">
        <f t="shared" si="57"/>
        <v>0.5</v>
      </c>
      <c r="Q18" s="12"/>
      <c r="R18" s="45" t="str">
        <f t="shared" ref="R18:W18" si="58">IFERROR(IF(HLOOKUP(R$6,$BB$5:$BE$18,13,FALSE)=0,"",HLOOKUP(R$6,$BB$5:$BE$18,13,FALSE)),"")</f>
        <v>x</v>
      </c>
      <c r="S18" s="45" t="str">
        <f t="shared" si="58"/>
        <v/>
      </c>
      <c r="T18" s="45" t="str">
        <f t="shared" si="58"/>
        <v/>
      </c>
      <c r="U18" s="45" t="str">
        <f t="shared" si="58"/>
        <v/>
      </c>
      <c r="V18" s="45">
        <f t="shared" si="58"/>
        <v>0.5</v>
      </c>
      <c r="W18" s="45" t="str">
        <f t="shared" si="58"/>
        <v>x</v>
      </c>
      <c r="X18" s="12"/>
      <c r="Y18" s="45" t="str">
        <f t="shared" ref="Y18:AD18" si="59">IFERROR(IF(HLOOKUP(Y$6,$BB$5:$BE$18,13,FALSE)=0,"",HLOOKUP(Y$6,$BB$5:$BE$18,13,FALSE)),"")</f>
        <v>x</v>
      </c>
      <c r="Z18" s="45" t="str">
        <f t="shared" si="59"/>
        <v/>
      </c>
      <c r="AA18" s="45">
        <f t="shared" si="59"/>
        <v>0.5</v>
      </c>
      <c r="AB18" s="45" t="str">
        <f t="shared" si="59"/>
        <v/>
      </c>
      <c r="AC18" s="44" t="str">
        <f t="shared" si="59"/>
        <v/>
      </c>
      <c r="AD18" s="45" t="str">
        <f t="shared" si="59"/>
        <v/>
      </c>
      <c r="AE18" s="12"/>
      <c r="AF18" s="45" t="str">
        <f t="shared" ref="AF18:AK18" si="60">IFERROR(IF(HLOOKUP(AF$6,$BB$5:$BE$18,13,FALSE)=0,"",HLOOKUP(AF$6,$BB$5:$BE$18,13,FALSE)),"")</f>
        <v>x</v>
      </c>
      <c r="AG18" s="45">
        <f t="shared" si="60"/>
        <v>0.5</v>
      </c>
      <c r="AH18" s="45" t="str">
        <f t="shared" si="60"/>
        <v/>
      </c>
      <c r="AI18" s="45" t="str">
        <f t="shared" si="60"/>
        <v/>
      </c>
      <c r="AJ18" s="44" t="str">
        <f t="shared" si="60"/>
        <v/>
      </c>
      <c r="AK18" s="45" t="str">
        <f t="shared" si="60"/>
        <v/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0</v>
      </c>
      <c r="E19" s="18">
        <f t="shared" ref="E19:AS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0</v>
      </c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0</v>
      </c>
      <c r="S19" s="18">
        <f t="shared" si="61"/>
        <v>8</v>
      </c>
      <c r="T19" s="18">
        <f t="shared" si="61"/>
        <v>8</v>
      </c>
      <c r="U19" s="18">
        <f t="shared" si="61"/>
        <v>8</v>
      </c>
      <c r="V19" s="18">
        <f t="shared" si="61"/>
        <v>8</v>
      </c>
      <c r="W19" s="18">
        <f t="shared" si="61"/>
        <v>0</v>
      </c>
      <c r="X19" s="36"/>
      <c r="Y19" s="18">
        <f t="shared" si="61"/>
        <v>0</v>
      </c>
      <c r="Z19" s="18">
        <f t="shared" si="61"/>
        <v>8</v>
      </c>
      <c r="AA19" s="18">
        <f t="shared" si="61"/>
        <v>8</v>
      </c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36"/>
      <c r="AF19" s="18">
        <f t="shared" si="61"/>
        <v>0</v>
      </c>
      <c r="AG19" s="18">
        <f t="shared" si="61"/>
        <v>8</v>
      </c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0</v>
      </c>
      <c r="AP19" s="18">
        <f t="shared" si="61"/>
        <v>0</v>
      </c>
      <c r="AQ19" s="18">
        <f t="shared" si="61"/>
        <v>0</v>
      </c>
      <c r="AR19" s="18">
        <f t="shared" si="61"/>
        <v>5.5</v>
      </c>
      <c r="AS19" s="18">
        <f t="shared" si="61"/>
        <v>0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08"/>
      <c r="J21" s="19"/>
      <c r="K21" s="129" t="s">
        <v>36</v>
      </c>
      <c r="L21" s="129"/>
      <c r="M21" s="129"/>
      <c r="N21" s="129"/>
      <c r="O21" s="129"/>
      <c r="P21" s="108"/>
      <c r="Q21" s="19"/>
      <c r="R21" s="129" t="s">
        <v>0</v>
      </c>
      <c r="S21" s="129"/>
      <c r="T21" s="129"/>
      <c r="U21" s="129"/>
      <c r="V21" s="129"/>
      <c r="W21" s="108"/>
      <c r="X21" s="19"/>
      <c r="Y21" s="129" t="s">
        <v>19</v>
      </c>
      <c r="Z21" s="129"/>
      <c r="AA21" s="129"/>
      <c r="AB21" s="129"/>
      <c r="AC21" s="129"/>
      <c r="AD21" s="108"/>
      <c r="AE21" s="19"/>
      <c r="AF21" s="129" t="s">
        <v>38</v>
      </c>
      <c r="AG21" s="129"/>
      <c r="AH21" s="129"/>
      <c r="AI21" s="129"/>
      <c r="AJ21" s="129"/>
      <c r="AK21" s="108"/>
      <c r="AL21" s="19"/>
      <c r="AM21" s="129"/>
      <c r="AN21" s="129"/>
      <c r="AO21" s="129"/>
      <c r="AP21" s="129"/>
      <c r="AQ21" s="129"/>
      <c r="AR21" s="129"/>
      <c r="AS21" s="108"/>
      <c r="AT21" s="2"/>
    </row>
    <row r="22" spans="1:57" x14ac:dyDescent="0.25">
      <c r="D22" s="132" t="s">
        <v>22</v>
      </c>
      <c r="E22" s="132"/>
      <c r="F22" s="132"/>
      <c r="G22" s="110"/>
      <c r="H22" s="132" t="s">
        <v>23</v>
      </c>
      <c r="I22" s="132"/>
      <c r="K22" s="132" t="s">
        <v>22</v>
      </c>
      <c r="L22" s="132"/>
      <c r="M22" s="132"/>
      <c r="N22" s="110"/>
      <c r="O22" s="132" t="s">
        <v>23</v>
      </c>
      <c r="P22" s="132"/>
      <c r="R22" s="132" t="s">
        <v>22</v>
      </c>
      <c r="S22" s="132"/>
      <c r="T22" s="132"/>
      <c r="U22" s="110"/>
      <c r="V22" s="132" t="s">
        <v>23</v>
      </c>
      <c r="W22" s="132"/>
      <c r="Y22" s="132" t="s">
        <v>22</v>
      </c>
      <c r="Z22" s="132"/>
      <c r="AA22" s="132"/>
      <c r="AB22" s="110"/>
      <c r="AC22" s="132" t="s">
        <v>23</v>
      </c>
      <c r="AD22" s="132"/>
      <c r="AF22" s="132" t="s">
        <v>22</v>
      </c>
      <c r="AG22" s="132"/>
      <c r="AH22" s="132"/>
      <c r="AI22" s="110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111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111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111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111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111"/>
      <c r="AJ23" s="133" t="str">
        <f>IF(SUM(AF18:AK18)=0,"Let op!!","Top!!")</f>
        <v>Top!!</v>
      </c>
      <c r="AK23" s="133"/>
      <c r="AM23" s="133" t="str">
        <f>IF(SUM(AM7:AR7)=0,"Let op!!","Top!!")</f>
        <v>Top!!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AM1:AR2"/>
    <mergeCell ref="D1:H2"/>
    <mergeCell ref="K1:O2"/>
    <mergeCell ref="R1:V2"/>
    <mergeCell ref="Y1:AC2"/>
    <mergeCell ref="AF1:AJ2"/>
    <mergeCell ref="A3:B4"/>
    <mergeCell ref="D3:H3"/>
    <mergeCell ref="K3:O3"/>
    <mergeCell ref="R3:V3"/>
    <mergeCell ref="Y3:AC3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D23:F23"/>
    <mergeCell ref="H23:I23"/>
    <mergeCell ref="K23:M23"/>
    <mergeCell ref="O23:P23"/>
    <mergeCell ref="R23:T23"/>
    <mergeCell ref="AM23:AS23"/>
    <mergeCell ref="Y22:AA22"/>
    <mergeCell ref="AC22:AD22"/>
    <mergeCell ref="AF22:AH22"/>
    <mergeCell ref="AJ22:AK22"/>
    <mergeCell ref="AM22:AS22"/>
    <mergeCell ref="V23:W23"/>
    <mergeCell ref="Y23:AA23"/>
    <mergeCell ref="AC23:AD23"/>
    <mergeCell ref="AF23:AH23"/>
    <mergeCell ref="AJ23:AK23"/>
  </mergeCells>
  <conditionalFormatting sqref="AW14">
    <cfRule type="cellIs" dxfId="375" priority="45" operator="equal">
      <formula>"Goed bezig!!"</formula>
    </cfRule>
    <cfRule type="cellIs" dxfId="374" priority="47" operator="equal">
      <formula>"LET OP, NIETS INGEVULD!!"</formula>
    </cfRule>
  </conditionalFormatting>
  <conditionalFormatting sqref="D23:F23">
    <cfRule type="cellIs" dxfId="373" priority="42" operator="equal">
      <formula>"Top!!"</formula>
    </cfRule>
    <cfRule type="cellIs" dxfId="372" priority="46" operator="equal">
      <formula>"Let op!!"</formula>
    </cfRule>
  </conditionalFormatting>
  <conditionalFormatting sqref="AX14">
    <cfRule type="cellIs" dxfId="371" priority="43" operator="equal">
      <formula>"Goed bezig!!"</formula>
    </cfRule>
    <cfRule type="cellIs" dxfId="370" priority="44" operator="equal">
      <formula>"LET OP, NIETS INGEVULD!!"</formula>
    </cfRule>
  </conditionalFormatting>
  <conditionalFormatting sqref="H23">
    <cfRule type="cellIs" dxfId="369" priority="40" operator="equal">
      <formula>"Top!!"</formula>
    </cfRule>
    <cfRule type="cellIs" dxfId="368" priority="41" operator="equal">
      <formula>"Let op!!"</formula>
    </cfRule>
  </conditionalFormatting>
  <conditionalFormatting sqref="K23:M23">
    <cfRule type="cellIs" dxfId="367" priority="38" operator="equal">
      <formula>"Top!!"</formula>
    </cfRule>
    <cfRule type="cellIs" dxfId="366" priority="39" operator="equal">
      <formula>"Let op!!"</formula>
    </cfRule>
  </conditionalFormatting>
  <conditionalFormatting sqref="O23">
    <cfRule type="cellIs" dxfId="365" priority="36" operator="equal">
      <formula>"Top!!"</formula>
    </cfRule>
    <cfRule type="cellIs" dxfId="364" priority="37" operator="equal">
      <formula>"Let op!!"</formula>
    </cfRule>
  </conditionalFormatting>
  <conditionalFormatting sqref="R23:T23">
    <cfRule type="cellIs" dxfId="363" priority="34" operator="equal">
      <formula>"Top!!"</formula>
    </cfRule>
    <cfRule type="cellIs" dxfId="362" priority="35" operator="equal">
      <formula>"Let op!!"</formula>
    </cfRule>
  </conditionalFormatting>
  <conditionalFormatting sqref="V23">
    <cfRule type="cellIs" dxfId="361" priority="32" operator="equal">
      <formula>"Top!!"</formula>
    </cfRule>
    <cfRule type="cellIs" dxfId="360" priority="33" operator="equal">
      <formula>"Let op!!"</formula>
    </cfRule>
  </conditionalFormatting>
  <conditionalFormatting sqref="Y23:AA23">
    <cfRule type="cellIs" dxfId="359" priority="30" operator="equal">
      <formula>"Top!!"</formula>
    </cfRule>
    <cfRule type="cellIs" dxfId="358" priority="31" operator="equal">
      <formula>"Let op!!"</formula>
    </cfRule>
  </conditionalFormatting>
  <conditionalFormatting sqref="AC23">
    <cfRule type="cellIs" dxfId="357" priority="28" operator="equal">
      <formula>"Top!!"</formula>
    </cfRule>
    <cfRule type="cellIs" dxfId="356" priority="29" operator="equal">
      <formula>"Let op!!"</formula>
    </cfRule>
  </conditionalFormatting>
  <conditionalFormatting sqref="AF23:AH23">
    <cfRule type="cellIs" dxfId="355" priority="26" operator="equal">
      <formula>"Top!!"</formula>
    </cfRule>
    <cfRule type="cellIs" dxfId="354" priority="27" operator="equal">
      <formula>"Let op!!"</formula>
    </cfRule>
  </conditionalFormatting>
  <conditionalFormatting sqref="AJ23">
    <cfRule type="cellIs" dxfId="353" priority="24" operator="equal">
      <formula>"Top!!"</formula>
    </cfRule>
    <cfRule type="cellIs" dxfId="352" priority="25" operator="equal">
      <formula>"Let op!!"</formula>
    </cfRule>
  </conditionalFormatting>
  <conditionalFormatting sqref="AM23">
    <cfRule type="cellIs" dxfId="351" priority="22" operator="equal">
      <formula>"Top!!"</formula>
    </cfRule>
    <cfRule type="cellIs" dxfId="350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349" priority="21" operator="equal">
      <formula>"x"</formula>
    </cfRule>
  </conditionalFormatting>
  <conditionalFormatting sqref="I7:I18">
    <cfRule type="cellIs" dxfId="348" priority="20" operator="equal">
      <formula>"x"</formula>
    </cfRule>
  </conditionalFormatting>
  <conditionalFormatting sqref="P7:P12 P14:P18">
    <cfRule type="cellIs" dxfId="347" priority="19" operator="equal">
      <formula>"x"</formula>
    </cfRule>
  </conditionalFormatting>
  <conditionalFormatting sqref="W7:W12 W14:W18">
    <cfRule type="cellIs" dxfId="346" priority="18" operator="equal">
      <formula>"x"</formula>
    </cfRule>
  </conditionalFormatting>
  <conditionalFormatting sqref="AD7:AD12 AD14:AD18">
    <cfRule type="cellIs" dxfId="345" priority="17" operator="equal">
      <formula>"x"</formula>
    </cfRule>
  </conditionalFormatting>
  <conditionalFormatting sqref="AK7:AK18">
    <cfRule type="cellIs" dxfId="344" priority="16" operator="equal">
      <formula>"x"</formula>
    </cfRule>
  </conditionalFormatting>
  <conditionalFormatting sqref="AS7:AS18">
    <cfRule type="cellIs" dxfId="343" priority="15" operator="equal">
      <formula>"x"</formula>
    </cfRule>
  </conditionalFormatting>
  <conditionalFormatting sqref="O13">
    <cfRule type="cellIs" dxfId="342" priority="14" operator="equal">
      <formula>"x"</formula>
    </cfRule>
  </conditionalFormatting>
  <conditionalFormatting sqref="P13">
    <cfRule type="cellIs" dxfId="341" priority="13" operator="equal">
      <formula>"x"</formula>
    </cfRule>
  </conditionalFormatting>
  <conditionalFormatting sqref="R13:T13">
    <cfRule type="cellIs" dxfId="340" priority="12" operator="equal">
      <formula>"x"</formula>
    </cfRule>
  </conditionalFormatting>
  <conditionalFormatting sqref="Y13:AA13">
    <cfRule type="cellIs" dxfId="339" priority="11" operator="equal">
      <formula>"x"</formula>
    </cfRule>
  </conditionalFormatting>
  <conditionalFormatting sqref="AF13:AH13 AJ13">
    <cfRule type="cellIs" dxfId="338" priority="10" operator="equal">
      <formula>"x"</formula>
    </cfRule>
  </conditionalFormatting>
  <conditionalFormatting sqref="G7:G18">
    <cfRule type="cellIs" dxfId="337" priority="9" operator="equal">
      <formula>"x"</formula>
    </cfRule>
  </conditionalFormatting>
  <conditionalFormatting sqref="N14:N18 N7:N12">
    <cfRule type="cellIs" dxfId="336" priority="8" operator="equal">
      <formula>"x"</formula>
    </cfRule>
  </conditionalFormatting>
  <conditionalFormatting sqref="N13">
    <cfRule type="cellIs" dxfId="335" priority="7" operator="equal">
      <formula>"x"</formula>
    </cfRule>
  </conditionalFormatting>
  <conditionalFormatting sqref="U14:U18 U7:U12">
    <cfRule type="cellIs" dxfId="334" priority="6" operator="equal">
      <formula>"x"</formula>
    </cfRule>
  </conditionalFormatting>
  <conditionalFormatting sqref="U13">
    <cfRule type="cellIs" dxfId="333" priority="5" operator="equal">
      <formula>"x"</formula>
    </cfRule>
  </conditionalFormatting>
  <conditionalFormatting sqref="AB14:AB18 AB7:AB12">
    <cfRule type="cellIs" dxfId="332" priority="4" operator="equal">
      <formula>"x"</formula>
    </cfRule>
  </conditionalFormatting>
  <conditionalFormatting sqref="AB13">
    <cfRule type="cellIs" dxfId="331" priority="3" operator="equal">
      <formula>"x"</formula>
    </cfRule>
  </conditionalFormatting>
  <conditionalFormatting sqref="AI7:AI18">
    <cfRule type="cellIs" dxfId="330" priority="2" operator="equal">
      <formula>"x"</formula>
    </cfRule>
  </conditionalFormatting>
  <conditionalFormatting sqref="AP7:AP18">
    <cfRule type="cellIs" dxfId="329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R21" sqref="R21:V21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/>
      <c r="E1" s="125"/>
      <c r="F1" s="125"/>
      <c r="G1" s="125"/>
      <c r="H1" s="125"/>
      <c r="I1" s="117"/>
      <c r="J1" s="2"/>
      <c r="K1" s="125"/>
      <c r="L1" s="125"/>
      <c r="M1" s="125"/>
      <c r="N1" s="125"/>
      <c r="O1" s="125"/>
      <c r="P1" s="117"/>
      <c r="Q1" s="2"/>
      <c r="R1" s="125"/>
      <c r="S1" s="125"/>
      <c r="T1" s="125"/>
      <c r="U1" s="125"/>
      <c r="V1" s="125"/>
      <c r="W1" s="117"/>
      <c r="X1" s="2"/>
      <c r="Y1" s="125"/>
      <c r="Z1" s="125"/>
      <c r="AA1" s="125"/>
      <c r="AB1" s="125"/>
      <c r="AC1" s="125"/>
      <c r="AD1" s="117"/>
      <c r="AE1" s="2"/>
      <c r="AF1" s="126"/>
      <c r="AG1" s="125"/>
      <c r="AH1" s="125"/>
      <c r="AI1" s="125"/>
      <c r="AJ1" s="125"/>
      <c r="AK1" s="117"/>
      <c r="AL1" s="2"/>
      <c r="AM1" s="125"/>
      <c r="AN1" s="125"/>
      <c r="AO1" s="125"/>
      <c r="AP1" s="125"/>
      <c r="AQ1" s="125"/>
      <c r="AR1" s="125"/>
      <c r="AS1" s="117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17"/>
      <c r="J2" s="7"/>
      <c r="K2" s="125"/>
      <c r="L2" s="125"/>
      <c r="M2" s="125"/>
      <c r="N2" s="125"/>
      <c r="O2" s="125"/>
      <c r="P2" s="117"/>
      <c r="Q2" s="7"/>
      <c r="R2" s="125"/>
      <c r="S2" s="125"/>
      <c r="T2" s="125"/>
      <c r="U2" s="125"/>
      <c r="V2" s="125"/>
      <c r="W2" s="117"/>
      <c r="X2" s="7"/>
      <c r="Y2" s="125"/>
      <c r="Z2" s="125"/>
      <c r="AA2" s="125"/>
      <c r="AB2" s="125"/>
      <c r="AC2" s="125"/>
      <c r="AD2" s="117"/>
      <c r="AE2" s="7"/>
      <c r="AF2" s="125"/>
      <c r="AG2" s="125"/>
      <c r="AH2" s="125"/>
      <c r="AI2" s="125"/>
      <c r="AJ2" s="125"/>
      <c r="AK2" s="117"/>
      <c r="AL2" s="7"/>
      <c r="AM2" s="125"/>
      <c r="AN2" s="125"/>
      <c r="AO2" s="125"/>
      <c r="AP2" s="125"/>
      <c r="AQ2" s="125"/>
      <c r="AR2" s="125"/>
      <c r="AS2" s="117"/>
      <c r="AT2" s="2"/>
    </row>
    <row r="3" spans="1:57" ht="15.75" x14ac:dyDescent="0.25">
      <c r="A3" s="127">
        <v>48</v>
      </c>
      <c r="B3" s="127"/>
      <c r="C3" s="2"/>
      <c r="D3" s="128" t="s">
        <v>17</v>
      </c>
      <c r="E3" s="128"/>
      <c r="F3" s="128"/>
      <c r="G3" s="128"/>
      <c r="H3" s="128"/>
      <c r="I3" s="115"/>
      <c r="J3" s="2"/>
      <c r="K3" s="128" t="s">
        <v>16</v>
      </c>
      <c r="L3" s="128"/>
      <c r="M3" s="128"/>
      <c r="N3" s="128"/>
      <c r="O3" s="128"/>
      <c r="P3" s="115"/>
      <c r="Q3" s="2"/>
      <c r="R3" s="128" t="s">
        <v>15</v>
      </c>
      <c r="S3" s="128"/>
      <c r="T3" s="128"/>
      <c r="U3" s="128"/>
      <c r="V3" s="128"/>
      <c r="W3" s="115"/>
      <c r="X3" s="2"/>
      <c r="Y3" s="128" t="s">
        <v>14</v>
      </c>
      <c r="Z3" s="128"/>
      <c r="AA3" s="128"/>
      <c r="AB3" s="128"/>
      <c r="AC3" s="128"/>
      <c r="AD3" s="115"/>
      <c r="AE3" s="2"/>
      <c r="AF3" s="128" t="s">
        <v>13</v>
      </c>
      <c r="AG3" s="128"/>
      <c r="AH3" s="128"/>
      <c r="AI3" s="128"/>
      <c r="AJ3" s="128"/>
      <c r="AK3" s="115"/>
      <c r="AL3" s="2"/>
      <c r="AM3" s="128" t="s">
        <v>12</v>
      </c>
      <c r="AN3" s="128"/>
      <c r="AO3" s="128"/>
      <c r="AP3" s="128"/>
      <c r="AQ3" s="128"/>
      <c r="AR3" s="128"/>
      <c r="AS3" s="115"/>
      <c r="AT3" s="2"/>
    </row>
    <row r="4" spans="1:57" x14ac:dyDescent="0.25">
      <c r="A4" s="127"/>
      <c r="B4" s="127"/>
      <c r="C4" s="1"/>
      <c r="D4" s="130">
        <f>IFERROR(VLOOKUP(A3,Weeknummers!D:E,2,FALSE),"")</f>
        <v>43430</v>
      </c>
      <c r="E4" s="130"/>
      <c r="F4" s="130"/>
      <c r="G4" s="130"/>
      <c r="H4" s="130"/>
      <c r="I4" s="116"/>
      <c r="J4" s="2"/>
      <c r="K4" s="130">
        <f>IFERROR(SUM(+D4+1),"")</f>
        <v>43431</v>
      </c>
      <c r="L4" s="130"/>
      <c r="M4" s="130"/>
      <c r="N4" s="130"/>
      <c r="O4" s="130"/>
      <c r="P4" s="116"/>
      <c r="Q4" s="2"/>
      <c r="R4" s="130">
        <f>IFERROR(SUM(+K4+1),"")</f>
        <v>43432</v>
      </c>
      <c r="S4" s="130"/>
      <c r="T4" s="130"/>
      <c r="U4" s="130"/>
      <c r="V4" s="130"/>
      <c r="W4" s="116"/>
      <c r="X4" s="2"/>
      <c r="Y4" s="130">
        <f>IFERROR(SUM(+R4+1),"")</f>
        <v>43433</v>
      </c>
      <c r="Z4" s="130"/>
      <c r="AA4" s="130"/>
      <c r="AB4" s="130"/>
      <c r="AC4" s="130"/>
      <c r="AD4" s="116"/>
      <c r="AE4" s="2"/>
      <c r="AF4" s="130">
        <f>IFERROR(SUM(+Y4+1),"")</f>
        <v>43434</v>
      </c>
      <c r="AG4" s="130"/>
      <c r="AH4" s="130"/>
      <c r="AI4" s="130"/>
      <c r="AJ4" s="130"/>
      <c r="AK4" s="116"/>
      <c r="AL4" s="2"/>
      <c r="AM4" s="131">
        <f>IFERROR(SUM(+AF4+1),"")</f>
        <v>43435</v>
      </c>
      <c r="AN4" s="131"/>
      <c r="AO4" s="131"/>
      <c r="AP4" s="131"/>
      <c r="AQ4" s="131"/>
      <c r="AR4" s="131"/>
      <c r="AS4" s="116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32</v>
      </c>
      <c r="E6" s="31" t="s">
        <v>31</v>
      </c>
      <c r="F6" s="31" t="s">
        <v>31</v>
      </c>
      <c r="G6" s="31" t="s">
        <v>29</v>
      </c>
      <c r="H6" s="31" t="s">
        <v>31</v>
      </c>
      <c r="I6" s="31" t="s">
        <v>31</v>
      </c>
      <c r="J6" s="24"/>
      <c r="K6" s="31" t="s">
        <v>31</v>
      </c>
      <c r="L6" s="31" t="s">
        <v>31</v>
      </c>
      <c r="M6" s="31" t="s">
        <v>29</v>
      </c>
      <c r="N6" s="31" t="s">
        <v>32</v>
      </c>
      <c r="O6" s="43" t="s">
        <v>31</v>
      </c>
      <c r="P6" s="31" t="s">
        <v>31</v>
      </c>
      <c r="Q6" s="24"/>
      <c r="R6" s="31" t="s">
        <v>29</v>
      </c>
      <c r="S6" s="31" t="s">
        <v>32</v>
      </c>
      <c r="T6" s="31" t="s">
        <v>31</v>
      </c>
      <c r="U6" s="31" t="s">
        <v>31</v>
      </c>
      <c r="V6" s="31" t="s">
        <v>30</v>
      </c>
      <c r="W6" s="31" t="s">
        <v>31</v>
      </c>
      <c r="X6" s="24"/>
      <c r="Y6" s="31" t="s">
        <v>31</v>
      </c>
      <c r="Z6" s="31" t="s">
        <v>31</v>
      </c>
      <c r="AA6" s="31" t="s">
        <v>32</v>
      </c>
      <c r="AB6" s="31" t="s">
        <v>31</v>
      </c>
      <c r="AC6" s="43" t="s">
        <v>31</v>
      </c>
      <c r="AD6" s="31" t="s">
        <v>29</v>
      </c>
      <c r="AE6" s="24"/>
      <c r="AF6" s="31" t="s">
        <v>31</v>
      </c>
      <c r="AG6" s="31" t="s">
        <v>29</v>
      </c>
      <c r="AH6" s="31" t="s">
        <v>31</v>
      </c>
      <c r="AI6" s="31" t="s">
        <v>31</v>
      </c>
      <c r="AJ6" s="43" t="s">
        <v>31</v>
      </c>
      <c r="AK6" s="31" t="s">
        <v>32</v>
      </c>
      <c r="AL6" s="24"/>
      <c r="AM6" s="32"/>
      <c r="AN6" s="33"/>
      <c r="AO6" s="33"/>
      <c r="AP6" s="33"/>
      <c r="AQ6" s="33" t="s">
        <v>29</v>
      </c>
      <c r="AR6" s="33"/>
      <c r="AS6" s="33"/>
      <c r="AT6" s="24"/>
      <c r="AW6" s="35"/>
      <c r="AX6" s="35"/>
      <c r="AZ6" s="113" t="s">
        <v>10</v>
      </c>
      <c r="BA6" s="113">
        <v>7</v>
      </c>
      <c r="BB6" s="113">
        <v>0.5</v>
      </c>
      <c r="BC6" s="113"/>
      <c r="BD6" s="113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/>
      </c>
      <c r="E7" s="45" t="str">
        <f t="shared" si="0"/>
        <v/>
      </c>
      <c r="F7" s="45" t="str">
        <f t="shared" si="0"/>
        <v/>
      </c>
      <c r="G7" s="45">
        <f t="shared" si="0"/>
        <v>0.5</v>
      </c>
      <c r="H7" s="45" t="str">
        <f t="shared" si="0"/>
        <v/>
      </c>
      <c r="I7" s="45" t="str">
        <f t="shared" si="0"/>
        <v/>
      </c>
      <c r="J7" s="12"/>
      <c r="K7" s="45" t="str">
        <f t="shared" ref="K7:P7" si="1">IFERROR(IF(HLOOKUP(K$6,$BB$5:$BE$18,2,FALSE)=0,"",HLOOKUP(K$6,$BB$5:$BE$18,2,FALSE)),"")</f>
        <v/>
      </c>
      <c r="L7" s="45"/>
      <c r="M7" s="45">
        <f t="shared" si="1"/>
        <v>0.5</v>
      </c>
      <c r="N7" s="45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>
        <f t="shared" ref="R7:W7" si="2">IFERROR(IF(HLOOKUP(R$6,$BB$5:$BE$18,2,FALSE)=0,"",HLOOKUP(R$6,$BB$5:$BE$18,2,FALSE)),"")</f>
        <v>0.5</v>
      </c>
      <c r="S7" s="45" t="str">
        <f t="shared" si="2"/>
        <v/>
      </c>
      <c r="T7" s="45" t="str">
        <f t="shared" si="2"/>
        <v/>
      </c>
      <c r="U7" s="45" t="str">
        <f t="shared" si="2"/>
        <v/>
      </c>
      <c r="V7" s="45" t="str">
        <f t="shared" si="2"/>
        <v>x</v>
      </c>
      <c r="W7" s="45" t="str">
        <f t="shared" si="2"/>
        <v/>
      </c>
      <c r="X7" s="12"/>
      <c r="Y7" s="45" t="str">
        <f t="shared" ref="Y7:AD7" si="3">IFERROR(IF(HLOOKUP(Y$6,$BB$5:$BE$18,2,FALSE)=0,"",HLOOKUP(Y$6,$BB$5:$BE$18,2,FALSE)),"")</f>
        <v/>
      </c>
      <c r="Z7" s="45" t="str">
        <f t="shared" si="3"/>
        <v/>
      </c>
      <c r="AA7" s="45" t="str">
        <f t="shared" si="3"/>
        <v/>
      </c>
      <c r="AB7" s="45" t="str">
        <f t="shared" si="3"/>
        <v/>
      </c>
      <c r="AC7" s="44" t="str">
        <f t="shared" si="3"/>
        <v/>
      </c>
      <c r="AD7" s="45">
        <f t="shared" si="3"/>
        <v>0.5</v>
      </c>
      <c r="AE7" s="12"/>
      <c r="AF7" s="45" t="str">
        <f t="shared" ref="AF7:AK7" si="4">IFERROR(IF(HLOOKUP(AF$6,$BB$5:$BE$18,2,FALSE)=0,"",HLOOKUP(AF$6,$BB$5:$BE$18,2,FALSE)),"")</f>
        <v/>
      </c>
      <c r="AG7" s="45">
        <f t="shared" si="4"/>
        <v>0.5</v>
      </c>
      <c r="AH7" s="45" t="str">
        <f t="shared" si="4"/>
        <v/>
      </c>
      <c r="AI7" s="45" t="str">
        <f t="shared" si="4"/>
        <v/>
      </c>
      <c r="AJ7" s="44" t="str">
        <f t="shared" si="4"/>
        <v/>
      </c>
      <c r="AK7" s="45" t="str">
        <f t="shared" si="4"/>
        <v/>
      </c>
      <c r="AL7" s="12"/>
      <c r="AM7" s="45" t="str">
        <f t="shared" ref="AM7:AS7" si="5">IFERROR(IF(HLOOKUP(AM$6,$BB$5:$BE$18,2,FALSE)=0,"",HLOOKUP(AM$6,$BB$5:$BE$18,2,FALSE)),"")</f>
        <v/>
      </c>
      <c r="AN7" s="45" t="str">
        <f t="shared" si="5"/>
        <v/>
      </c>
      <c r="AO7" s="45" t="str">
        <f t="shared" si="5"/>
        <v/>
      </c>
      <c r="AP7" s="45" t="str">
        <f t="shared" si="5"/>
        <v/>
      </c>
      <c r="AQ7" s="45">
        <f t="shared" si="5"/>
        <v>0.5</v>
      </c>
      <c r="AR7" s="45" t="str">
        <f t="shared" si="5"/>
        <v/>
      </c>
      <c r="AS7" s="45" t="str">
        <f t="shared" si="5"/>
        <v/>
      </c>
      <c r="AT7" s="2"/>
      <c r="AU7" s="13" t="s">
        <v>9</v>
      </c>
      <c r="AV7" s="14">
        <f>+D19+K19+R19+Y19+AF19+AM19</f>
        <v>40</v>
      </c>
      <c r="AW7" s="38">
        <f>IFERROR(IF(SUMIF($D$5:$AR$5,"Megen",$D$7:$AR$7)=0,"",SUMIF($D$5:$AR$5,"Megen",$D$7:$AR$7))*2,"")</f>
        <v>1</v>
      </c>
      <c r="AX7" s="38">
        <f>IFERROR(IF(SUMIF($D$5:$AR$5,"Megen",$D$18:$AR$18)=0,"",SUMIF($D$5:$AR$5,"Megen",$D$18:$AR$18)*2),"")</f>
        <v>1</v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/>
      </c>
      <c r="E8" s="45" t="str">
        <f t="shared" si="6"/>
        <v/>
      </c>
      <c r="F8" s="45" t="str">
        <f t="shared" si="6"/>
        <v/>
      </c>
      <c r="G8" s="45">
        <f t="shared" si="6"/>
        <v>1</v>
      </c>
      <c r="H8" s="45" t="str">
        <f t="shared" si="6"/>
        <v/>
      </c>
      <c r="I8" s="45" t="str">
        <f t="shared" si="6"/>
        <v/>
      </c>
      <c r="J8" s="12"/>
      <c r="K8" s="45" t="str">
        <f t="shared" ref="K8:P8" si="7">IFERROR(IF(HLOOKUP(K$6,$BB$5:$BE$18,3,FALSE)=0,"",HLOOKUP(K$6,$BB$5:$BE$18,3,FALSE)),"")</f>
        <v/>
      </c>
      <c r="L8" s="45" t="str">
        <f t="shared" si="7"/>
        <v/>
      </c>
      <c r="M8" s="45">
        <f t="shared" si="7"/>
        <v>1</v>
      </c>
      <c r="N8" s="45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>
        <f t="shared" ref="R8:W8" si="8">IFERROR(IF(HLOOKUP(R$6,$BB$5:$BE$18,3,FALSE)=0,"",HLOOKUP(R$6,$BB$5:$BE$18,3,FALSE)),"")</f>
        <v>1</v>
      </c>
      <c r="S8" s="45" t="str">
        <f t="shared" si="8"/>
        <v/>
      </c>
      <c r="T8" s="45" t="str">
        <f t="shared" si="8"/>
        <v/>
      </c>
      <c r="U8" s="45" t="str">
        <f t="shared" si="8"/>
        <v/>
      </c>
      <c r="V8" s="45" t="str">
        <f t="shared" si="8"/>
        <v>x</v>
      </c>
      <c r="W8" s="45" t="str">
        <f t="shared" si="8"/>
        <v/>
      </c>
      <c r="X8" s="12"/>
      <c r="Y8" s="45" t="str">
        <f t="shared" ref="Y8:AD8" si="9">IFERROR(IF(HLOOKUP(Y$6,$BB$5:$BE$18,3,FALSE)=0,"",HLOOKUP(Y$6,$BB$5:$BE$18,3,FALSE)),"")</f>
        <v/>
      </c>
      <c r="Z8" s="45" t="str">
        <f t="shared" si="9"/>
        <v/>
      </c>
      <c r="AA8" s="45" t="str">
        <f t="shared" si="9"/>
        <v/>
      </c>
      <c r="AB8" s="45" t="str">
        <f t="shared" si="9"/>
        <v/>
      </c>
      <c r="AC8" s="44" t="str">
        <f t="shared" si="9"/>
        <v/>
      </c>
      <c r="AD8" s="45">
        <f t="shared" si="9"/>
        <v>1</v>
      </c>
      <c r="AE8" s="12"/>
      <c r="AF8" s="45" t="str">
        <f t="shared" ref="AF8:AK8" si="10">IFERROR(IF(HLOOKUP(AF$6,$BB$5:$BE$18,3,FALSE)=0,"",HLOOKUP(AF$6,$BB$5:$BE$18,3,FALSE)),"")</f>
        <v/>
      </c>
      <c r="AG8" s="45">
        <f t="shared" si="10"/>
        <v>1</v>
      </c>
      <c r="AH8" s="45" t="str">
        <f t="shared" si="10"/>
        <v/>
      </c>
      <c r="AI8" s="45" t="str">
        <f t="shared" si="10"/>
        <v/>
      </c>
      <c r="AJ8" s="44" t="str">
        <f t="shared" si="10"/>
        <v/>
      </c>
      <c r="AK8" s="45" t="str">
        <f t="shared" si="10"/>
        <v/>
      </c>
      <c r="AL8" s="12"/>
      <c r="AM8" s="45" t="str">
        <f t="shared" ref="AM8:AS8" si="11">IFERROR(IF(HLOOKUP(AM$6,$BB$5:$BE$18,3,FALSE)=0,"",HLOOKUP(AM$6,$BB$5:$BE$18,3,FALSE)),"")</f>
        <v/>
      </c>
      <c r="AN8" s="45" t="str">
        <f t="shared" si="11"/>
        <v/>
      </c>
      <c r="AO8" s="45" t="str">
        <f t="shared" si="11"/>
        <v/>
      </c>
      <c r="AP8" s="45" t="str">
        <f t="shared" si="11"/>
        <v/>
      </c>
      <c r="AQ8" s="45">
        <f t="shared" si="11"/>
        <v>1</v>
      </c>
      <c r="AR8" s="45" t="str">
        <f t="shared" si="11"/>
        <v/>
      </c>
      <c r="AS8" s="45" t="str">
        <f t="shared" si="11"/>
        <v/>
      </c>
      <c r="AT8" s="2"/>
      <c r="AU8" s="15" t="s">
        <v>8</v>
      </c>
      <c r="AV8" s="16">
        <f>+E19+L19+S19+Z19+AG19+AN19</f>
        <v>40</v>
      </c>
      <c r="AW8" s="38">
        <f>IFERROR(IF(SUMIF($D$5:$AR$5,"Miguitte",$D$7:$AR$7)=0,"",SUMIF($D$5:$AR$5,"Miguitte",$D$7:$AR$7))*2,"")</f>
        <v>1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0.5</v>
      </c>
      <c r="E9" s="45">
        <f t="shared" si="12"/>
        <v>1</v>
      </c>
      <c r="F9" s="45">
        <f t="shared" si="12"/>
        <v>1</v>
      </c>
      <c r="G9" s="45">
        <f t="shared" si="12"/>
        <v>1</v>
      </c>
      <c r="H9" s="45">
        <f t="shared" si="12"/>
        <v>1</v>
      </c>
      <c r="I9" s="45">
        <f t="shared" si="12"/>
        <v>1</v>
      </c>
      <c r="J9" s="12"/>
      <c r="K9" s="45">
        <f t="shared" ref="K9:P9" si="13">IFERROR(IF(HLOOKUP(K$6,$BB$5:$BE$18,4,FALSE)=0,"",HLOOKUP(K$6,$BB$5:$BE$18,4,FALSE)),"")</f>
        <v>1</v>
      </c>
      <c r="L9" s="45">
        <f t="shared" si="13"/>
        <v>1</v>
      </c>
      <c r="M9" s="45">
        <f t="shared" si="13"/>
        <v>1</v>
      </c>
      <c r="N9" s="45">
        <f t="shared" si="13"/>
        <v>0.5</v>
      </c>
      <c r="O9" s="44">
        <f t="shared" si="13"/>
        <v>1</v>
      </c>
      <c r="P9" s="45">
        <f t="shared" si="13"/>
        <v>1</v>
      </c>
      <c r="Q9" s="12"/>
      <c r="R9" s="45">
        <f t="shared" ref="R9:W9" si="14">IFERROR(IF(HLOOKUP(R$6,$BB$5:$BE$18,4,FALSE)=0,"",HLOOKUP(R$6,$BB$5:$BE$18,4,FALSE)),"")</f>
        <v>1</v>
      </c>
      <c r="S9" s="45">
        <f t="shared" si="14"/>
        <v>0.5</v>
      </c>
      <c r="T9" s="45">
        <f t="shared" si="14"/>
        <v>1</v>
      </c>
      <c r="U9" s="45">
        <f t="shared" si="14"/>
        <v>1</v>
      </c>
      <c r="V9" s="45" t="str">
        <f t="shared" si="14"/>
        <v>x</v>
      </c>
      <c r="W9" s="45">
        <f t="shared" si="14"/>
        <v>1</v>
      </c>
      <c r="X9" s="12"/>
      <c r="Y9" s="45">
        <f t="shared" ref="Y9:AD9" si="15">IFERROR(IF(HLOOKUP(Y$6,$BB$5:$BE$18,4,FALSE)=0,"",HLOOKUP(Y$6,$BB$5:$BE$18,4,FALSE)),"")</f>
        <v>1</v>
      </c>
      <c r="Z9" s="45">
        <f t="shared" si="15"/>
        <v>1</v>
      </c>
      <c r="AA9" s="45">
        <f t="shared" si="15"/>
        <v>0.5</v>
      </c>
      <c r="AB9" s="45">
        <f t="shared" si="15"/>
        <v>1</v>
      </c>
      <c r="AC9" s="44">
        <f t="shared" si="15"/>
        <v>1</v>
      </c>
      <c r="AD9" s="45">
        <f t="shared" si="15"/>
        <v>1</v>
      </c>
      <c r="AE9" s="12"/>
      <c r="AF9" s="45">
        <f t="shared" ref="AF9:AK9" si="16">IFERROR(IF(HLOOKUP(AF$6,$BB$5:$BE$18,4,FALSE)=0,"",HLOOKUP(AF$6,$BB$5:$BE$18,4,FALSE)),"")</f>
        <v>1</v>
      </c>
      <c r="AG9" s="45">
        <f t="shared" si="16"/>
        <v>1</v>
      </c>
      <c r="AH9" s="45">
        <f t="shared" si="16"/>
        <v>1</v>
      </c>
      <c r="AI9" s="45">
        <f t="shared" si="16"/>
        <v>1</v>
      </c>
      <c r="AJ9" s="44">
        <f t="shared" si="16"/>
        <v>1</v>
      </c>
      <c r="AK9" s="45">
        <f t="shared" si="16"/>
        <v>0.5</v>
      </c>
      <c r="AL9" s="12"/>
      <c r="AM9" s="45" t="str">
        <f t="shared" ref="AM9:AS9" si="17">IFERROR(IF(HLOOKUP(AM$6,$BB$5:$BE$18,4,FALSE)=0,"",HLOOKUP(AM$6,$BB$5:$BE$18,4,FALSE)),"")</f>
        <v/>
      </c>
      <c r="AN9" s="45" t="str">
        <f t="shared" si="17"/>
        <v/>
      </c>
      <c r="AO9" s="45" t="str">
        <f t="shared" si="17"/>
        <v/>
      </c>
      <c r="AP9" s="45" t="str">
        <f t="shared" si="17"/>
        <v/>
      </c>
      <c r="AQ9" s="45">
        <f t="shared" si="17"/>
        <v>1</v>
      </c>
      <c r="AR9" s="45" t="str">
        <f t="shared" si="17"/>
        <v/>
      </c>
      <c r="AS9" s="45" t="str">
        <f t="shared" si="17"/>
        <v/>
      </c>
      <c r="AT9" s="2"/>
      <c r="AU9" s="15" t="s">
        <v>7</v>
      </c>
      <c r="AV9" s="16">
        <f>+F19+M19+T19+AA19+AH19+AO19</f>
        <v>40</v>
      </c>
      <c r="AW9" s="38">
        <f>IFERROR(IF(SUMIF($D$5:$AR$5,"Tim",$D$7:$AR$7)=0,"",SUMIF($D$5:$AR$5,"Tim",$D$7:$AR$7))*2,"")</f>
        <v>1</v>
      </c>
      <c r="AX9" s="38">
        <f>IFERROR(IF(SUMIF($D$5:$AR$5,"Tim",$D$18:$AR$18)=0,"",SUMIF($D$5:$AR$5,"Tim",$D$18:$AR$18)*2),"")</f>
        <v>1</v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12"/>
      <c r="K10" s="45">
        <f t="shared" ref="K10:P10" si="19">IFERROR(IF(HLOOKUP(K$6,$BB$5:$BE$18,5,FALSE)=0,"",HLOOKUP(K$6,$BB$5:$BE$18,5,FALSE)),"")</f>
        <v>1</v>
      </c>
      <c r="L10" s="45">
        <f t="shared" si="19"/>
        <v>1</v>
      </c>
      <c r="M10" s="45">
        <f t="shared" si="19"/>
        <v>1</v>
      </c>
      <c r="N10" s="45">
        <f t="shared" si="19"/>
        <v>1</v>
      </c>
      <c r="O10" s="44">
        <f t="shared" si="19"/>
        <v>1</v>
      </c>
      <c r="P10" s="45">
        <f t="shared" si="19"/>
        <v>1</v>
      </c>
      <c r="Q10" s="12"/>
      <c r="R10" s="45">
        <f t="shared" ref="R10:W10" si="20">IFERROR(IF(HLOOKUP(R$6,$BB$5:$BE$18,5,FALSE)=0,"",HLOOKUP(R$6,$BB$5:$BE$18,5,FALSE)),"")</f>
        <v>1</v>
      </c>
      <c r="S10" s="45">
        <f t="shared" si="20"/>
        <v>1</v>
      </c>
      <c r="T10" s="45">
        <f t="shared" si="20"/>
        <v>1</v>
      </c>
      <c r="U10" s="45">
        <f t="shared" si="20"/>
        <v>1</v>
      </c>
      <c r="V10" s="45" t="str">
        <f t="shared" si="20"/>
        <v>x</v>
      </c>
      <c r="W10" s="45">
        <f t="shared" si="20"/>
        <v>1</v>
      </c>
      <c r="X10" s="12"/>
      <c r="Y10" s="45">
        <f t="shared" ref="Y10:AD10" si="21">IFERROR(IF(HLOOKUP(Y$6,$BB$5:$BE$18,5,FALSE)=0,"",HLOOKUP(Y$6,$BB$5:$BE$18,5,FALSE)),"")</f>
        <v>1</v>
      </c>
      <c r="Z10" s="45">
        <f t="shared" si="21"/>
        <v>1</v>
      </c>
      <c r="AA10" s="45">
        <f t="shared" si="21"/>
        <v>1</v>
      </c>
      <c r="AB10" s="45">
        <f t="shared" si="21"/>
        <v>1</v>
      </c>
      <c r="AC10" s="44">
        <f t="shared" si="21"/>
        <v>1</v>
      </c>
      <c r="AD10" s="45">
        <f t="shared" si="21"/>
        <v>1</v>
      </c>
      <c r="AE10" s="12"/>
      <c r="AF10" s="45">
        <f t="shared" ref="AF10:AK10" si="22">IFERROR(IF(HLOOKUP(AF$6,$BB$5:$BE$18,5,FALSE)=0,"",HLOOKUP(AF$6,$BB$5:$BE$18,5,FALSE)),"")</f>
        <v>1</v>
      </c>
      <c r="AG10" s="45">
        <f t="shared" si="22"/>
        <v>1</v>
      </c>
      <c r="AH10" s="45">
        <f t="shared" si="22"/>
        <v>1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 t="str">
        <f t="shared" ref="AM10:AS10" si="23">IFERROR(IF(HLOOKUP(AM$6,$BB$5:$BE$18,5,FALSE)=0,"",HLOOKUP(AM$6,$BB$5:$BE$18,5,FALSE)),"")</f>
        <v/>
      </c>
      <c r="AN10" s="45" t="str">
        <f t="shared" si="23"/>
        <v/>
      </c>
      <c r="AO10" s="45" t="str">
        <f t="shared" si="23"/>
        <v/>
      </c>
      <c r="AP10" s="45" t="str">
        <f t="shared" si="23"/>
        <v/>
      </c>
      <c r="AQ10" s="45">
        <f t="shared" si="23"/>
        <v>1</v>
      </c>
      <c r="AR10" s="45" t="str">
        <f t="shared" si="23"/>
        <v/>
      </c>
      <c r="AS10" s="45" t="str">
        <f t="shared" si="23"/>
        <v/>
      </c>
      <c r="AT10" s="2"/>
      <c r="AU10" s="15" t="s">
        <v>37</v>
      </c>
      <c r="AV10" s="16">
        <f>+H19+O19+V19+AC19+AJ19+AQ19</f>
        <v>37.5</v>
      </c>
      <c r="AW10" s="38">
        <f>IFERROR(IF(SUMIF($D$5:$AR$5,"David",$D$7:$AR$7)=0,"",SUMIF($D$5:$AR$5,"David",$D$7:$AR$7))*2,"")</f>
        <v>1</v>
      </c>
      <c r="AX10" s="38" t="str">
        <f>IFERROR(IF(SUMIF($D$5:$AR$5,"David",$D$18:$AR$18)=0,"",SUMIF($D$5:$AR$5,"David",$D$18:$AR$18)*2),"")</f>
        <v/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12"/>
      <c r="K11" s="45">
        <f t="shared" ref="K11:P11" si="25">IFERROR(IF(HLOOKUP(K$6,$BB$5:$BE$18,6,FALSE)=0,"",HLOOKUP(K$6,$BB$5:$BE$18,6,FALSE)),"")</f>
        <v>1</v>
      </c>
      <c r="L11" s="45">
        <f t="shared" si="25"/>
        <v>1</v>
      </c>
      <c r="M11" s="45">
        <f t="shared" si="25"/>
        <v>1</v>
      </c>
      <c r="N11" s="45">
        <f t="shared" si="25"/>
        <v>1</v>
      </c>
      <c r="O11" s="44">
        <f t="shared" si="25"/>
        <v>1</v>
      </c>
      <c r="P11" s="45">
        <f t="shared" si="25"/>
        <v>1</v>
      </c>
      <c r="Q11" s="12"/>
      <c r="R11" s="45">
        <f t="shared" ref="R11:W11" si="26">IFERROR(IF(HLOOKUP(R$6,$BB$5:$BE$18,6,FALSE)=0,"",HLOOKUP(R$6,$BB$5:$BE$18,6,FALSE)),"")</f>
        <v>1</v>
      </c>
      <c r="S11" s="45">
        <f t="shared" si="26"/>
        <v>1</v>
      </c>
      <c r="T11" s="45">
        <f t="shared" si="26"/>
        <v>1</v>
      </c>
      <c r="U11" s="45">
        <f t="shared" si="26"/>
        <v>1</v>
      </c>
      <c r="V11" s="45" t="str">
        <f t="shared" si="26"/>
        <v>x</v>
      </c>
      <c r="W11" s="45">
        <f t="shared" si="26"/>
        <v>1</v>
      </c>
      <c r="X11" s="12"/>
      <c r="Y11" s="45">
        <f t="shared" ref="Y11:AD11" si="27">IFERROR(IF(HLOOKUP(Y$6,$BB$5:$BE$18,6,FALSE)=0,"",HLOOKUP(Y$6,$BB$5:$BE$18,6,FALSE)),"")</f>
        <v>1</v>
      </c>
      <c r="Z11" s="45">
        <f t="shared" si="27"/>
        <v>1</v>
      </c>
      <c r="AA11" s="45">
        <f t="shared" si="27"/>
        <v>1</v>
      </c>
      <c r="AB11" s="45">
        <f t="shared" si="27"/>
        <v>1</v>
      </c>
      <c r="AC11" s="44">
        <f t="shared" si="27"/>
        <v>1</v>
      </c>
      <c r="AD11" s="45">
        <f t="shared" si="27"/>
        <v>1</v>
      </c>
      <c r="AE11" s="12"/>
      <c r="AF11" s="45">
        <f t="shared" ref="AF11:AK11" si="28">IFERROR(IF(HLOOKUP(AF$6,$BB$5:$BE$18,6,FALSE)=0,"",HLOOKUP(AF$6,$BB$5:$BE$18,6,FALSE)),"")</f>
        <v>1</v>
      </c>
      <c r="AG11" s="45">
        <f t="shared" si="28"/>
        <v>1</v>
      </c>
      <c r="AH11" s="45">
        <f t="shared" si="28"/>
        <v>1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 t="str">
        <f t="shared" ref="AM11:AS11" si="29">IFERROR(IF(HLOOKUP(AM$6,$BB$5:$BE$18,6,FALSE)=0,"",HLOOKUP(AM$6,$BB$5:$BE$18,6,FALSE)),"")</f>
        <v/>
      </c>
      <c r="AN11" s="45" t="str">
        <f t="shared" si="29"/>
        <v/>
      </c>
      <c r="AO11" s="45" t="str">
        <f t="shared" si="29"/>
        <v/>
      </c>
      <c r="AP11" s="45" t="str">
        <f t="shared" si="29"/>
        <v/>
      </c>
      <c r="AQ11" s="45">
        <f t="shared" si="29"/>
        <v>1</v>
      </c>
      <c r="AR11" s="45" t="str">
        <f t="shared" si="29"/>
        <v/>
      </c>
      <c r="AS11" s="45" t="str">
        <f t="shared" si="29"/>
        <v/>
      </c>
      <c r="AT11" s="2"/>
      <c r="AU11" s="15" t="s">
        <v>46</v>
      </c>
      <c r="AV11" s="16">
        <f>+G19+N19+U19+AB19+AP19+AI19</f>
        <v>40</v>
      </c>
      <c r="AW11" s="38">
        <f>IFERROR(IF(SUMIF($D$5:$AR$5,"Emre",$D$7:$AR$7)=0,"",SUMIF($D$5:$AR$5,"Emre",$D$7:$AR$7))*2,"")</f>
        <v>1</v>
      </c>
      <c r="AX11" s="38">
        <f>IFERROR(IF(SUMIF($D$5:$AR$5,"Emre",$D$18:$AR$18)=0,"",SUMIF($D$5:$AR$5,"Emre",$D$18:$AR$18)*2),"")</f>
        <v>1</v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12"/>
      <c r="K12" s="45">
        <f t="shared" ref="K12:P12" si="31">IFERROR(IF(HLOOKUP(K$6,$BB$5:$BE$18,7,FALSE)=0,"",HLOOKUP(K$6,$BB$5:$BE$18,7,FALSE)),"")</f>
        <v>1</v>
      </c>
      <c r="L12" s="45">
        <f t="shared" si="31"/>
        <v>1</v>
      </c>
      <c r="M12" s="45">
        <f t="shared" si="31"/>
        <v>1</v>
      </c>
      <c r="N12" s="45">
        <f t="shared" si="31"/>
        <v>1</v>
      </c>
      <c r="O12" s="44">
        <f t="shared" si="31"/>
        <v>1</v>
      </c>
      <c r="P12" s="45">
        <f t="shared" si="31"/>
        <v>1</v>
      </c>
      <c r="Q12" s="12"/>
      <c r="R12" s="45">
        <f t="shared" ref="R12:W12" si="32">IFERROR(IF(HLOOKUP(R$6,$BB$5:$BE$18,7,FALSE)=0,"",HLOOKUP(R$6,$BB$5:$BE$18,7,FALSE)),"")</f>
        <v>1</v>
      </c>
      <c r="S12" s="45">
        <f t="shared" si="32"/>
        <v>1</v>
      </c>
      <c r="T12" s="45">
        <f t="shared" si="32"/>
        <v>1</v>
      </c>
      <c r="U12" s="45">
        <f t="shared" si="32"/>
        <v>1</v>
      </c>
      <c r="V12" s="45" t="str">
        <f t="shared" si="32"/>
        <v>x</v>
      </c>
      <c r="W12" s="45">
        <f t="shared" si="32"/>
        <v>1</v>
      </c>
      <c r="X12" s="12"/>
      <c r="Y12" s="45">
        <f t="shared" ref="Y12:AD12" si="33">IFERROR(IF(HLOOKUP(Y$6,$BB$5:$BE$18,7,FALSE)=0,"",HLOOKUP(Y$6,$BB$5:$BE$18,7,FALSE)),"")</f>
        <v>1</v>
      </c>
      <c r="Z12" s="45">
        <f t="shared" si="33"/>
        <v>1</v>
      </c>
      <c r="AA12" s="45">
        <f t="shared" si="33"/>
        <v>1</v>
      </c>
      <c r="AB12" s="45">
        <f t="shared" si="33"/>
        <v>1</v>
      </c>
      <c r="AC12" s="44">
        <f t="shared" si="33"/>
        <v>1</v>
      </c>
      <c r="AD12" s="45">
        <f t="shared" si="33"/>
        <v>1</v>
      </c>
      <c r="AE12" s="12"/>
      <c r="AF12" s="45">
        <f t="shared" ref="AF12:AK12" si="34">IFERROR(IF(HLOOKUP(AF$6,$BB$5:$BE$18,7,FALSE)=0,"",HLOOKUP(AF$6,$BB$5:$BE$18,7,FALSE)),"")</f>
        <v>1</v>
      </c>
      <c r="AG12" s="45">
        <f t="shared" si="34"/>
        <v>1</v>
      </c>
      <c r="AH12" s="45">
        <f t="shared" si="34"/>
        <v>1</v>
      </c>
      <c r="AI12" s="45">
        <f t="shared" si="34"/>
        <v>1</v>
      </c>
      <c r="AJ12" s="44">
        <f t="shared" si="34"/>
        <v>1</v>
      </c>
      <c r="AK12" s="45">
        <f t="shared" si="34"/>
        <v>1</v>
      </c>
      <c r="AL12" s="12"/>
      <c r="AM12" s="45" t="str">
        <f t="shared" ref="AM12:AS12" si="35">IFERROR(IF(HLOOKUP(AM$6,$BB$5:$BE$18,7,FALSE)=0,"",HLOOKUP(AM$6,$BB$5:$BE$18,7,FALSE)),"")</f>
        <v/>
      </c>
      <c r="AN12" s="45" t="str">
        <f t="shared" si="35"/>
        <v/>
      </c>
      <c r="AO12" s="45" t="str">
        <f t="shared" si="35"/>
        <v/>
      </c>
      <c r="AP12" s="45" t="str">
        <f t="shared" si="35"/>
        <v/>
      </c>
      <c r="AQ12" s="45">
        <f t="shared" si="35"/>
        <v>1</v>
      </c>
      <c r="AR12" s="45" t="str">
        <f t="shared" si="35"/>
        <v/>
      </c>
      <c r="AS12" s="45" t="str">
        <f t="shared" si="35"/>
        <v/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40</v>
      </c>
      <c r="AW13" s="38">
        <f>IFERROR(IF(SUMIF($D$5:$AR$5,"Stefan",$D$7:$AR$7)=0,"",SUMIF($D$5:$AR$5,"Stefan",$D$7:$AR$7))*2,"")</f>
        <v>1</v>
      </c>
      <c r="AX13" s="38">
        <f>IFERROR(IF(SUMIF($D$5:$AR$5,"Stefan",$D$18:$AR$18)=0,"",SUMIF($D$5:$AR$5,"Stefan",$D$18:$AR$18)*2),"")</f>
        <v>1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12"/>
      <c r="K14" s="45">
        <f t="shared" ref="K14:P14" si="37">IFERROR(IF(HLOOKUP(K$6,$BB$5:$BE$18,9,FALSE)=0,"",HLOOKUP(K$6,$BB$5:$BE$18,9,FALSE)),"")</f>
        <v>1</v>
      </c>
      <c r="L14" s="45">
        <f t="shared" si="37"/>
        <v>1</v>
      </c>
      <c r="M14" s="45">
        <f t="shared" si="37"/>
        <v>1</v>
      </c>
      <c r="N14" s="45">
        <f t="shared" si="37"/>
        <v>1</v>
      </c>
      <c r="O14" s="44">
        <f t="shared" si="37"/>
        <v>1</v>
      </c>
      <c r="P14" s="45">
        <f t="shared" si="37"/>
        <v>1</v>
      </c>
      <c r="Q14" s="12"/>
      <c r="R14" s="45">
        <f t="shared" ref="R14:W14" si="38">IFERROR(IF(HLOOKUP(R$6,$BB$5:$BE$18,9,FALSE)=0,"",HLOOKUP(R$6,$BB$5:$BE$18,9,FALSE)),"")</f>
        <v>1</v>
      </c>
      <c r="S14" s="45">
        <f t="shared" si="38"/>
        <v>1</v>
      </c>
      <c r="T14" s="45">
        <f t="shared" si="38"/>
        <v>1</v>
      </c>
      <c r="U14" s="45">
        <f t="shared" si="38"/>
        <v>1</v>
      </c>
      <c r="V14" s="45" t="str">
        <f t="shared" si="38"/>
        <v>x</v>
      </c>
      <c r="W14" s="45">
        <f t="shared" si="38"/>
        <v>1</v>
      </c>
      <c r="X14" s="12"/>
      <c r="Y14" s="45">
        <f t="shared" ref="Y14:AD14" si="39">IFERROR(IF(HLOOKUP(Y$6,$BB$5:$BE$18,9,FALSE)=0,"",HLOOKUP(Y$6,$BB$5:$BE$18,9,FALSE)),"")</f>
        <v>1</v>
      </c>
      <c r="Z14" s="45">
        <f t="shared" si="39"/>
        <v>1</v>
      </c>
      <c r="AA14" s="45">
        <f t="shared" si="39"/>
        <v>1</v>
      </c>
      <c r="AB14" s="45">
        <f t="shared" si="39"/>
        <v>1</v>
      </c>
      <c r="AC14" s="44">
        <f t="shared" si="39"/>
        <v>1</v>
      </c>
      <c r="AD14" s="45">
        <f t="shared" si="39"/>
        <v>1</v>
      </c>
      <c r="AE14" s="12"/>
      <c r="AF14" s="45">
        <f t="shared" ref="AF14:AK14" si="40">IFERROR(IF(HLOOKUP(AF$6,$BB$5:$BE$18,9,FALSE)=0,"",HLOOKUP(AF$6,$BB$5:$BE$18,9,FALSE)),"")</f>
        <v>1</v>
      </c>
      <c r="AG14" s="45">
        <f t="shared" si="40"/>
        <v>1</v>
      </c>
      <c r="AH14" s="45">
        <f t="shared" si="40"/>
        <v>1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112" t="str">
        <f>IF(SUM(AW7:AW13)=0,"LET OP, NIETS INGEVULD!!","Goed bezig!!")</f>
        <v>Goed bezig!!</v>
      </c>
      <c r="AX14" s="112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12"/>
      <c r="K15" s="45">
        <f t="shared" ref="K15:P15" si="42">IFERROR(IF(HLOOKUP(K$6,$BB$5:$BE$18,10,FALSE)=0,"",HLOOKUP(K$6,$BB$5:$BE$18,10,FALSE)),"")</f>
        <v>1</v>
      </c>
      <c r="L15" s="45">
        <f t="shared" si="42"/>
        <v>1</v>
      </c>
      <c r="M15" s="45">
        <f t="shared" si="42"/>
        <v>1</v>
      </c>
      <c r="N15" s="45">
        <f t="shared" si="42"/>
        <v>1</v>
      </c>
      <c r="O15" s="44">
        <f t="shared" si="42"/>
        <v>1</v>
      </c>
      <c r="P15" s="45">
        <f t="shared" si="42"/>
        <v>1</v>
      </c>
      <c r="Q15" s="12"/>
      <c r="R15" s="45">
        <f t="shared" ref="R15:W15" si="43">IFERROR(IF(HLOOKUP(R$6,$BB$5:$BE$18,10,FALSE)=0,"",HLOOKUP(R$6,$BB$5:$BE$18,10,FALSE)),"")</f>
        <v>1</v>
      </c>
      <c r="S15" s="45">
        <f t="shared" si="43"/>
        <v>1</v>
      </c>
      <c r="T15" s="45">
        <f t="shared" si="43"/>
        <v>1</v>
      </c>
      <c r="U15" s="45">
        <f t="shared" si="43"/>
        <v>1</v>
      </c>
      <c r="V15" s="45" t="str">
        <f t="shared" si="43"/>
        <v>x</v>
      </c>
      <c r="W15" s="45">
        <f t="shared" si="43"/>
        <v>1</v>
      </c>
      <c r="X15" s="12"/>
      <c r="Y15" s="45">
        <f t="shared" ref="Y15:AD15" si="44">IFERROR(IF(HLOOKUP(Y$6,$BB$5:$BE$18,10,FALSE)=0,"",HLOOKUP(Y$6,$BB$5:$BE$18,10,FALSE)),"")</f>
        <v>1</v>
      </c>
      <c r="Z15" s="45">
        <f t="shared" si="44"/>
        <v>1</v>
      </c>
      <c r="AA15" s="45">
        <f t="shared" si="44"/>
        <v>1</v>
      </c>
      <c r="AB15" s="45">
        <f t="shared" si="44"/>
        <v>1</v>
      </c>
      <c r="AC15" s="44">
        <f t="shared" si="44"/>
        <v>1</v>
      </c>
      <c r="AD15" s="45">
        <f t="shared" si="44"/>
        <v>1</v>
      </c>
      <c r="AE15" s="12"/>
      <c r="AF15" s="45">
        <f t="shared" ref="AF15:AK15" si="45">IFERROR(IF(HLOOKUP(AF$6,$BB$5:$BE$18,10,FALSE)=0,"",HLOOKUP(AF$6,$BB$5:$BE$18,10,FALSE)),"")</f>
        <v>1</v>
      </c>
      <c r="AG15" s="45">
        <f t="shared" si="45"/>
        <v>1</v>
      </c>
      <c r="AH15" s="45">
        <f t="shared" si="45"/>
        <v>1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1</v>
      </c>
      <c r="E16" s="45">
        <f t="shared" si="46"/>
        <v>1</v>
      </c>
      <c r="F16" s="45">
        <f t="shared" si="46"/>
        <v>1</v>
      </c>
      <c r="G16" s="45">
        <f t="shared" si="46"/>
        <v>0.5</v>
      </c>
      <c r="H16" s="45">
        <f t="shared" si="46"/>
        <v>1</v>
      </c>
      <c r="I16" s="45">
        <f t="shared" si="46"/>
        <v>1</v>
      </c>
      <c r="J16" s="12"/>
      <c r="K16" s="45">
        <f t="shared" ref="K16:P16" si="47">IFERROR(IF(HLOOKUP(K$6,$BB$5:$BE$18,11,FALSE)=0,"",HLOOKUP(K$6,$BB$5:$BE$18,11,FALSE)),"")</f>
        <v>1</v>
      </c>
      <c r="L16" s="45">
        <f t="shared" si="47"/>
        <v>1</v>
      </c>
      <c r="M16" s="45">
        <f t="shared" si="47"/>
        <v>0.5</v>
      </c>
      <c r="N16" s="45">
        <f t="shared" si="47"/>
        <v>1</v>
      </c>
      <c r="O16" s="44">
        <f t="shared" si="47"/>
        <v>1</v>
      </c>
      <c r="P16" s="45">
        <f t="shared" si="47"/>
        <v>1</v>
      </c>
      <c r="Q16" s="12"/>
      <c r="R16" s="45">
        <f t="shared" ref="R16:W16" si="48">IFERROR(IF(HLOOKUP(R$6,$BB$5:$BE$18,11,FALSE)=0,"",HLOOKUP(R$6,$BB$5:$BE$18,11,FALSE)),"")</f>
        <v>0.5</v>
      </c>
      <c r="S16" s="45">
        <f t="shared" si="48"/>
        <v>1</v>
      </c>
      <c r="T16" s="45">
        <f t="shared" si="48"/>
        <v>1</v>
      </c>
      <c r="U16" s="45">
        <f t="shared" si="48"/>
        <v>1</v>
      </c>
      <c r="V16" s="45" t="str">
        <f t="shared" si="48"/>
        <v>x</v>
      </c>
      <c r="W16" s="45">
        <f t="shared" si="48"/>
        <v>1</v>
      </c>
      <c r="X16" s="12"/>
      <c r="Y16" s="45">
        <f t="shared" ref="Y16:AD16" si="49">IFERROR(IF(HLOOKUP(Y$6,$BB$5:$BE$18,11,FALSE)=0,"",HLOOKUP(Y$6,$BB$5:$BE$18,11,FALSE)),"")</f>
        <v>1</v>
      </c>
      <c r="Z16" s="44">
        <f t="shared" si="49"/>
        <v>1</v>
      </c>
      <c r="AA16" s="45">
        <f t="shared" si="49"/>
        <v>1</v>
      </c>
      <c r="AB16" s="45">
        <f t="shared" si="49"/>
        <v>1</v>
      </c>
      <c r="AC16" s="44">
        <f t="shared" si="49"/>
        <v>1</v>
      </c>
      <c r="AD16" s="45">
        <f t="shared" si="49"/>
        <v>0.5</v>
      </c>
      <c r="AE16" s="12"/>
      <c r="AF16" s="45">
        <f t="shared" ref="AF16:AK16" si="50">IFERROR(IF(HLOOKUP(AF$6,$BB$5:$BE$18,11,FALSE)=0,"",HLOOKUP(AF$6,$BB$5:$BE$18,11,FALSE)),"")</f>
        <v>1</v>
      </c>
      <c r="AG16" s="45">
        <f t="shared" si="50"/>
        <v>0.5</v>
      </c>
      <c r="AH16" s="45">
        <f t="shared" si="50"/>
        <v>1</v>
      </c>
      <c r="AI16" s="45">
        <f t="shared" si="50"/>
        <v>1</v>
      </c>
      <c r="AJ16" s="44">
        <f t="shared" si="50"/>
        <v>1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IFERROR(IF(HLOOKUP(D$6,$BB$5:$BE$18,12,FALSE)=0,"",HLOOKUP(D$6,$BB$5:$BE$18,12,FALSE)),"")</f>
        <v>1</v>
      </c>
      <c r="E17" s="45">
        <f t="shared" si="51"/>
        <v>1</v>
      </c>
      <c r="F17" s="45">
        <f t="shared" si="51"/>
        <v>1</v>
      </c>
      <c r="G17" s="45" t="str">
        <f t="shared" si="51"/>
        <v/>
      </c>
      <c r="H17" s="45">
        <f t="shared" si="51"/>
        <v>1</v>
      </c>
      <c r="I17" s="45">
        <f t="shared" si="51"/>
        <v>1</v>
      </c>
      <c r="J17" s="12"/>
      <c r="K17" s="45">
        <f t="shared" ref="K17:P17" si="52">IFERROR(IF(HLOOKUP(K$6,$BB$5:$BE$18,12,FALSE)=0,"",HLOOKUP(K$6,$BB$5:$BE$18,12,FALSE)),"")</f>
        <v>1</v>
      </c>
      <c r="L17" s="45">
        <f t="shared" si="52"/>
        <v>1</v>
      </c>
      <c r="M17" s="45" t="str">
        <f t="shared" si="52"/>
        <v/>
      </c>
      <c r="N17" s="45">
        <f t="shared" si="52"/>
        <v>1</v>
      </c>
      <c r="O17" s="44">
        <f t="shared" si="52"/>
        <v>1</v>
      </c>
      <c r="P17" s="45">
        <f t="shared" si="52"/>
        <v>1</v>
      </c>
      <c r="Q17" s="12"/>
      <c r="R17" s="45" t="str">
        <f t="shared" ref="R17:W17" si="53">IFERROR(IF(HLOOKUP(R$6,$BB$5:$BE$18,12,FALSE)=0,"",HLOOKUP(R$6,$BB$5:$BE$18,12,FALSE)),"")</f>
        <v/>
      </c>
      <c r="S17" s="45">
        <f t="shared" si="53"/>
        <v>1</v>
      </c>
      <c r="T17" s="45">
        <f t="shared" si="53"/>
        <v>1</v>
      </c>
      <c r="U17" s="45">
        <f t="shared" si="53"/>
        <v>1</v>
      </c>
      <c r="V17" s="45" t="str">
        <f t="shared" si="53"/>
        <v>x</v>
      </c>
      <c r="W17" s="45">
        <f t="shared" si="53"/>
        <v>1</v>
      </c>
      <c r="X17" s="12"/>
      <c r="Y17" s="45">
        <f t="shared" ref="Y17:AD17" si="54">IFERROR(IF(HLOOKUP(Y$6,$BB$5:$BE$18,12,FALSE)=0,"",HLOOKUP(Y$6,$BB$5:$BE$18,12,FALSE)),"")</f>
        <v>1</v>
      </c>
      <c r="Z17" s="44">
        <f t="shared" si="54"/>
        <v>1</v>
      </c>
      <c r="AA17" s="45">
        <f t="shared" si="54"/>
        <v>1</v>
      </c>
      <c r="AB17" s="45">
        <f t="shared" si="54"/>
        <v>1</v>
      </c>
      <c r="AC17" s="44">
        <f t="shared" si="54"/>
        <v>1</v>
      </c>
      <c r="AD17" s="45" t="str">
        <f t="shared" si="54"/>
        <v/>
      </c>
      <c r="AE17" s="12"/>
      <c r="AF17" s="45">
        <f t="shared" ref="AF17:AK17" si="55">IFERROR(IF(HLOOKUP(AF$6,$BB$5:$BE$18,12,FALSE)=0,"",HLOOKUP(AF$6,$BB$5:$BE$18,12,FALSE)),"")</f>
        <v>1</v>
      </c>
      <c r="AG17" s="45" t="str">
        <f t="shared" si="55"/>
        <v/>
      </c>
      <c r="AH17" s="45">
        <f t="shared" si="55"/>
        <v>1</v>
      </c>
      <c r="AI17" s="45">
        <f t="shared" si="55"/>
        <v>1</v>
      </c>
      <c r="AJ17" s="44">
        <f t="shared" si="55"/>
        <v>1</v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>
        <f t="shared" ref="D18:I18" si="56">IFERROR(IF(HLOOKUP(D$6,$BB$5:$BE$18,13,FALSE)=0,"",HLOOKUP(D$6,$BB$5:$BE$18,13,FALSE)),"")</f>
        <v>0.5</v>
      </c>
      <c r="E18" s="45" t="str">
        <f t="shared" si="56"/>
        <v/>
      </c>
      <c r="F18" s="45" t="str">
        <f t="shared" si="56"/>
        <v/>
      </c>
      <c r="G18" s="45" t="str">
        <f t="shared" si="56"/>
        <v/>
      </c>
      <c r="H18" s="45" t="str">
        <f t="shared" si="56"/>
        <v/>
      </c>
      <c r="I18" s="45" t="str">
        <f t="shared" si="56"/>
        <v/>
      </c>
      <c r="J18" s="12"/>
      <c r="K18" s="45" t="str">
        <f t="shared" ref="K18:P18" si="57">IFERROR(IF(HLOOKUP(K$6,$BB$5:$BE$18,13,FALSE)=0,"",HLOOKUP(K$6,$BB$5:$BE$18,13,FALSE)),"")</f>
        <v/>
      </c>
      <c r="L18" s="45" t="str">
        <f t="shared" si="57"/>
        <v/>
      </c>
      <c r="M18" s="45" t="str">
        <f t="shared" si="57"/>
        <v/>
      </c>
      <c r="N18" s="45">
        <f t="shared" si="57"/>
        <v>0.5</v>
      </c>
      <c r="O18" s="44" t="str">
        <f t="shared" si="57"/>
        <v/>
      </c>
      <c r="P18" s="45" t="str">
        <f t="shared" si="57"/>
        <v/>
      </c>
      <c r="Q18" s="12"/>
      <c r="R18" s="45" t="str">
        <f t="shared" ref="R18:W18" si="58">IFERROR(IF(HLOOKUP(R$6,$BB$5:$BE$18,13,FALSE)=0,"",HLOOKUP(R$6,$BB$5:$BE$18,13,FALSE)),"")</f>
        <v/>
      </c>
      <c r="S18" s="45">
        <f t="shared" si="58"/>
        <v>0.5</v>
      </c>
      <c r="T18" s="45" t="str">
        <f t="shared" si="58"/>
        <v/>
      </c>
      <c r="U18" s="45" t="str">
        <f t="shared" si="58"/>
        <v/>
      </c>
      <c r="V18" s="45" t="str">
        <f t="shared" si="58"/>
        <v>x</v>
      </c>
      <c r="W18" s="45" t="str">
        <f t="shared" si="58"/>
        <v/>
      </c>
      <c r="X18" s="12"/>
      <c r="Y18" s="45" t="str">
        <f t="shared" ref="Y18:AD18" si="59">IFERROR(IF(HLOOKUP(Y$6,$BB$5:$BE$18,13,FALSE)=0,"",HLOOKUP(Y$6,$BB$5:$BE$18,13,FALSE)),"")</f>
        <v/>
      </c>
      <c r="Z18" s="45" t="str">
        <f t="shared" si="59"/>
        <v/>
      </c>
      <c r="AA18" s="45">
        <f t="shared" si="59"/>
        <v>0.5</v>
      </c>
      <c r="AB18" s="45" t="str">
        <f t="shared" si="59"/>
        <v/>
      </c>
      <c r="AC18" s="44" t="str">
        <f t="shared" si="59"/>
        <v/>
      </c>
      <c r="AD18" s="45" t="str">
        <f t="shared" si="59"/>
        <v/>
      </c>
      <c r="AE18" s="12"/>
      <c r="AF18" s="45" t="str">
        <f t="shared" ref="AF18:AK18" si="60">IFERROR(IF(HLOOKUP(AF$6,$BB$5:$BE$18,13,FALSE)=0,"",HLOOKUP(AF$6,$BB$5:$BE$18,13,FALSE)),"")</f>
        <v/>
      </c>
      <c r="AG18" s="45" t="str">
        <f t="shared" si="60"/>
        <v/>
      </c>
      <c r="AH18" s="45" t="str">
        <f t="shared" si="60"/>
        <v/>
      </c>
      <c r="AI18" s="45" t="str">
        <f t="shared" si="60"/>
        <v/>
      </c>
      <c r="AJ18" s="44" t="str">
        <f t="shared" si="60"/>
        <v/>
      </c>
      <c r="AK18" s="45">
        <f t="shared" si="60"/>
        <v>0.5</v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8</v>
      </c>
      <c r="S19" s="18">
        <f t="shared" si="61"/>
        <v>8</v>
      </c>
      <c r="T19" s="18">
        <f t="shared" si="61"/>
        <v>8</v>
      </c>
      <c r="U19" s="18">
        <f t="shared" si="61"/>
        <v>8</v>
      </c>
      <c r="V19" s="18">
        <f t="shared" si="61"/>
        <v>0</v>
      </c>
      <c r="W19" s="18">
        <f t="shared" si="61"/>
        <v>8</v>
      </c>
      <c r="X19" s="36"/>
      <c r="Y19" s="18">
        <f t="shared" si="61"/>
        <v>8</v>
      </c>
      <c r="Z19" s="18">
        <f t="shared" si="61"/>
        <v>8</v>
      </c>
      <c r="AA19" s="18">
        <f t="shared" si="61"/>
        <v>8</v>
      </c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36"/>
      <c r="AF19" s="18">
        <f t="shared" si="61"/>
        <v>8</v>
      </c>
      <c r="AG19" s="18">
        <f t="shared" si="61"/>
        <v>8</v>
      </c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0</v>
      </c>
      <c r="AP19" s="18">
        <f t="shared" si="61"/>
        <v>0</v>
      </c>
      <c r="AQ19" s="18">
        <f t="shared" si="61"/>
        <v>5.5</v>
      </c>
      <c r="AR19" s="18">
        <f t="shared" si="61"/>
        <v>0</v>
      </c>
      <c r="AS19" s="18">
        <f t="shared" si="61"/>
        <v>0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14"/>
      <c r="J21" s="19"/>
      <c r="K21" s="129" t="s">
        <v>36</v>
      </c>
      <c r="L21" s="129"/>
      <c r="M21" s="129"/>
      <c r="N21" s="129"/>
      <c r="O21" s="129"/>
      <c r="P21" s="114"/>
      <c r="Q21" s="19"/>
      <c r="R21" s="129" t="s">
        <v>45</v>
      </c>
      <c r="S21" s="129"/>
      <c r="T21" s="129"/>
      <c r="U21" s="129"/>
      <c r="V21" s="129"/>
      <c r="W21" s="114"/>
      <c r="X21" s="19"/>
      <c r="Y21" s="129" t="s">
        <v>19</v>
      </c>
      <c r="Z21" s="129"/>
      <c r="AA21" s="129"/>
      <c r="AB21" s="129"/>
      <c r="AC21" s="129"/>
      <c r="AD21" s="114"/>
      <c r="AE21" s="19"/>
      <c r="AF21" s="129" t="s">
        <v>4</v>
      </c>
      <c r="AG21" s="129"/>
      <c r="AH21" s="129"/>
      <c r="AI21" s="129"/>
      <c r="AJ21" s="129"/>
      <c r="AK21" s="114"/>
      <c r="AL21" s="19"/>
      <c r="AM21" s="129"/>
      <c r="AN21" s="129"/>
      <c r="AO21" s="129"/>
      <c r="AP21" s="129"/>
      <c r="AQ21" s="129"/>
      <c r="AR21" s="129"/>
      <c r="AS21" s="114"/>
      <c r="AT21" s="2"/>
    </row>
    <row r="22" spans="1:57" x14ac:dyDescent="0.25">
      <c r="D22" s="132" t="s">
        <v>22</v>
      </c>
      <c r="E22" s="132"/>
      <c r="F22" s="132"/>
      <c r="G22" s="113"/>
      <c r="H22" s="132" t="s">
        <v>23</v>
      </c>
      <c r="I22" s="132"/>
      <c r="K22" s="132" t="s">
        <v>22</v>
      </c>
      <c r="L22" s="132"/>
      <c r="M22" s="132"/>
      <c r="N22" s="113"/>
      <c r="O22" s="132" t="s">
        <v>23</v>
      </c>
      <c r="P22" s="132"/>
      <c r="R22" s="132" t="s">
        <v>22</v>
      </c>
      <c r="S22" s="132"/>
      <c r="T22" s="132"/>
      <c r="U22" s="113"/>
      <c r="V22" s="132" t="s">
        <v>23</v>
      </c>
      <c r="W22" s="132"/>
      <c r="Y22" s="132" t="s">
        <v>22</v>
      </c>
      <c r="Z22" s="132"/>
      <c r="AA22" s="132"/>
      <c r="AB22" s="113"/>
      <c r="AC22" s="132" t="s">
        <v>23</v>
      </c>
      <c r="AD22" s="132"/>
      <c r="AF22" s="132" t="s">
        <v>22</v>
      </c>
      <c r="AG22" s="132"/>
      <c r="AH22" s="132"/>
      <c r="AI22" s="113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112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112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112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112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112"/>
      <c r="AJ23" s="133" t="str">
        <f>IF(SUM(AF18:AK18)=0,"Let op!!","Top!!")</f>
        <v>Top!!</v>
      </c>
      <c r="AK23" s="133"/>
      <c r="AM23" s="133" t="str">
        <f>IF(SUM(AM7:AR7)=0,"Let op!!","Top!!")</f>
        <v>Top!!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V23:W23"/>
    <mergeCell ref="Y23:AA23"/>
    <mergeCell ref="AC23:AD23"/>
    <mergeCell ref="AF23:AH23"/>
    <mergeCell ref="AJ23:AK23"/>
    <mergeCell ref="AM23:AS23"/>
    <mergeCell ref="Y22:AA22"/>
    <mergeCell ref="AC22:AD22"/>
    <mergeCell ref="AF22:AH22"/>
    <mergeCell ref="AJ22:AK22"/>
    <mergeCell ref="AM22:AS22"/>
    <mergeCell ref="D23:F23"/>
    <mergeCell ref="H23:I23"/>
    <mergeCell ref="K23:M23"/>
    <mergeCell ref="O23:P23"/>
    <mergeCell ref="R23:T2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A3:B4"/>
    <mergeCell ref="D3:H3"/>
    <mergeCell ref="K3:O3"/>
    <mergeCell ref="R3:V3"/>
    <mergeCell ref="Y3:AC3"/>
    <mergeCell ref="AM1:AR2"/>
    <mergeCell ref="D1:H2"/>
    <mergeCell ref="K1:O2"/>
    <mergeCell ref="R1:V2"/>
    <mergeCell ref="Y1:AC2"/>
    <mergeCell ref="AF1:AJ2"/>
  </mergeCells>
  <conditionalFormatting sqref="AW14">
    <cfRule type="cellIs" dxfId="328" priority="45" operator="equal">
      <formula>"Goed bezig!!"</formula>
    </cfRule>
    <cfRule type="cellIs" dxfId="327" priority="47" operator="equal">
      <formula>"LET OP, NIETS INGEVULD!!"</formula>
    </cfRule>
  </conditionalFormatting>
  <conditionalFormatting sqref="D23:F23">
    <cfRule type="cellIs" dxfId="326" priority="42" operator="equal">
      <formula>"Top!!"</formula>
    </cfRule>
    <cfRule type="cellIs" dxfId="325" priority="46" operator="equal">
      <formula>"Let op!!"</formula>
    </cfRule>
  </conditionalFormatting>
  <conditionalFormatting sqref="AX14">
    <cfRule type="cellIs" dxfId="324" priority="43" operator="equal">
      <formula>"Goed bezig!!"</formula>
    </cfRule>
    <cfRule type="cellIs" dxfId="323" priority="44" operator="equal">
      <formula>"LET OP, NIETS INGEVULD!!"</formula>
    </cfRule>
  </conditionalFormatting>
  <conditionalFormatting sqref="H23">
    <cfRule type="cellIs" dxfId="322" priority="40" operator="equal">
      <formula>"Top!!"</formula>
    </cfRule>
    <cfRule type="cellIs" dxfId="321" priority="41" operator="equal">
      <formula>"Let op!!"</formula>
    </cfRule>
  </conditionalFormatting>
  <conditionalFormatting sqref="K23:M23">
    <cfRule type="cellIs" dxfId="320" priority="38" operator="equal">
      <formula>"Top!!"</formula>
    </cfRule>
    <cfRule type="cellIs" dxfId="319" priority="39" operator="equal">
      <formula>"Let op!!"</formula>
    </cfRule>
  </conditionalFormatting>
  <conditionalFormatting sqref="O23">
    <cfRule type="cellIs" dxfId="318" priority="36" operator="equal">
      <formula>"Top!!"</formula>
    </cfRule>
    <cfRule type="cellIs" dxfId="317" priority="37" operator="equal">
      <formula>"Let op!!"</formula>
    </cfRule>
  </conditionalFormatting>
  <conditionalFormatting sqref="R23:T23">
    <cfRule type="cellIs" dxfId="316" priority="34" operator="equal">
      <formula>"Top!!"</formula>
    </cfRule>
    <cfRule type="cellIs" dxfId="315" priority="35" operator="equal">
      <formula>"Let op!!"</formula>
    </cfRule>
  </conditionalFormatting>
  <conditionalFormatting sqref="V23">
    <cfRule type="cellIs" dxfId="314" priority="32" operator="equal">
      <formula>"Top!!"</formula>
    </cfRule>
    <cfRule type="cellIs" dxfId="313" priority="33" operator="equal">
      <formula>"Let op!!"</formula>
    </cfRule>
  </conditionalFormatting>
  <conditionalFormatting sqref="Y23:AA23">
    <cfRule type="cellIs" dxfId="312" priority="30" operator="equal">
      <formula>"Top!!"</formula>
    </cfRule>
    <cfRule type="cellIs" dxfId="311" priority="31" operator="equal">
      <formula>"Let op!!"</formula>
    </cfRule>
  </conditionalFormatting>
  <conditionalFormatting sqref="AC23">
    <cfRule type="cellIs" dxfId="310" priority="28" operator="equal">
      <formula>"Top!!"</formula>
    </cfRule>
    <cfRule type="cellIs" dxfId="309" priority="29" operator="equal">
      <formula>"Let op!!"</formula>
    </cfRule>
  </conditionalFormatting>
  <conditionalFormatting sqref="AF23:AH23">
    <cfRule type="cellIs" dxfId="308" priority="26" operator="equal">
      <formula>"Top!!"</formula>
    </cfRule>
    <cfRule type="cellIs" dxfId="307" priority="27" operator="equal">
      <formula>"Let op!!"</formula>
    </cfRule>
  </conditionalFormatting>
  <conditionalFormatting sqref="AJ23">
    <cfRule type="cellIs" dxfId="306" priority="24" operator="equal">
      <formula>"Top!!"</formula>
    </cfRule>
    <cfRule type="cellIs" dxfId="305" priority="25" operator="equal">
      <formula>"Let op!!"</formula>
    </cfRule>
  </conditionalFormatting>
  <conditionalFormatting sqref="AM23">
    <cfRule type="cellIs" dxfId="304" priority="22" operator="equal">
      <formula>"Top!!"</formula>
    </cfRule>
    <cfRule type="cellIs" dxfId="303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302" priority="21" operator="equal">
      <formula>"x"</formula>
    </cfRule>
  </conditionalFormatting>
  <conditionalFormatting sqref="I7:I18">
    <cfRule type="cellIs" dxfId="301" priority="20" operator="equal">
      <formula>"x"</formula>
    </cfRule>
  </conditionalFormatting>
  <conditionalFormatting sqref="P7:P12 P14:P18">
    <cfRule type="cellIs" dxfId="300" priority="19" operator="equal">
      <formula>"x"</formula>
    </cfRule>
  </conditionalFormatting>
  <conditionalFormatting sqref="W7:W12 W14:W18">
    <cfRule type="cellIs" dxfId="299" priority="18" operator="equal">
      <formula>"x"</formula>
    </cfRule>
  </conditionalFormatting>
  <conditionalFormatting sqref="AD7:AD12 AD14:AD18">
    <cfRule type="cellIs" dxfId="298" priority="17" operator="equal">
      <formula>"x"</formula>
    </cfRule>
  </conditionalFormatting>
  <conditionalFormatting sqref="AK7:AK18">
    <cfRule type="cellIs" dxfId="297" priority="16" operator="equal">
      <formula>"x"</formula>
    </cfRule>
  </conditionalFormatting>
  <conditionalFormatting sqref="AS7:AS18">
    <cfRule type="cellIs" dxfId="296" priority="15" operator="equal">
      <formula>"x"</formula>
    </cfRule>
  </conditionalFormatting>
  <conditionalFormatting sqref="O13">
    <cfRule type="cellIs" dxfId="295" priority="14" operator="equal">
      <formula>"x"</formula>
    </cfRule>
  </conditionalFormatting>
  <conditionalFormatting sqref="P13">
    <cfRule type="cellIs" dxfId="294" priority="13" operator="equal">
      <formula>"x"</formula>
    </cfRule>
  </conditionalFormatting>
  <conditionalFormatting sqref="R13:T13">
    <cfRule type="cellIs" dxfId="293" priority="12" operator="equal">
      <formula>"x"</formula>
    </cfRule>
  </conditionalFormatting>
  <conditionalFormatting sqref="Y13:AA13">
    <cfRule type="cellIs" dxfId="292" priority="11" operator="equal">
      <formula>"x"</formula>
    </cfRule>
  </conditionalFormatting>
  <conditionalFormatting sqref="AF13:AH13 AJ13">
    <cfRule type="cellIs" dxfId="291" priority="10" operator="equal">
      <formula>"x"</formula>
    </cfRule>
  </conditionalFormatting>
  <conditionalFormatting sqref="G7:G18">
    <cfRule type="cellIs" dxfId="290" priority="9" operator="equal">
      <formula>"x"</formula>
    </cfRule>
  </conditionalFormatting>
  <conditionalFormatting sqref="N14:N18 N7:N12">
    <cfRule type="cellIs" dxfId="289" priority="8" operator="equal">
      <formula>"x"</formula>
    </cfRule>
  </conditionalFormatting>
  <conditionalFormatting sqref="N13">
    <cfRule type="cellIs" dxfId="288" priority="7" operator="equal">
      <formula>"x"</formula>
    </cfRule>
  </conditionalFormatting>
  <conditionalFormatting sqref="U14:U18 U7:U12">
    <cfRule type="cellIs" dxfId="287" priority="6" operator="equal">
      <formula>"x"</formula>
    </cfRule>
  </conditionalFormatting>
  <conditionalFormatting sqref="U13">
    <cfRule type="cellIs" dxfId="286" priority="5" operator="equal">
      <formula>"x"</formula>
    </cfRule>
  </conditionalFormatting>
  <conditionalFormatting sqref="AB14:AB18 AB7:AB12">
    <cfRule type="cellIs" dxfId="285" priority="4" operator="equal">
      <formula>"x"</formula>
    </cfRule>
  </conditionalFormatting>
  <conditionalFormatting sqref="AB13">
    <cfRule type="cellIs" dxfId="284" priority="3" operator="equal">
      <formula>"x"</formula>
    </cfRule>
  </conditionalFormatting>
  <conditionalFormatting sqref="AI7:AI18">
    <cfRule type="cellIs" dxfId="283" priority="2" operator="equal">
      <formula>"x"</formula>
    </cfRule>
  </conditionalFormatting>
  <conditionalFormatting sqref="AP7:AP18">
    <cfRule type="cellIs" dxfId="28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D21" sqref="D21:H21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/>
      <c r="E1" s="125"/>
      <c r="F1" s="125"/>
      <c r="G1" s="125"/>
      <c r="H1" s="125"/>
      <c r="I1" s="117"/>
      <c r="J1" s="2"/>
      <c r="K1" s="125"/>
      <c r="L1" s="125"/>
      <c r="M1" s="125"/>
      <c r="N1" s="125"/>
      <c r="O1" s="125"/>
      <c r="P1" s="117"/>
      <c r="Q1" s="2"/>
      <c r="R1" s="125" t="s">
        <v>51</v>
      </c>
      <c r="S1" s="125"/>
      <c r="T1" s="125"/>
      <c r="U1" s="125"/>
      <c r="V1" s="125"/>
      <c r="W1" s="117"/>
      <c r="X1" s="2"/>
      <c r="Y1" s="125" t="s">
        <v>39</v>
      </c>
      <c r="Z1" s="125"/>
      <c r="AA1" s="125"/>
      <c r="AB1" s="125"/>
      <c r="AC1" s="125"/>
      <c r="AD1" s="117"/>
      <c r="AE1" s="2"/>
      <c r="AF1" s="126"/>
      <c r="AG1" s="125"/>
      <c r="AH1" s="125"/>
      <c r="AI1" s="125"/>
      <c r="AJ1" s="125"/>
      <c r="AK1" s="117"/>
      <c r="AL1" s="2"/>
      <c r="AM1" s="125" t="s">
        <v>75</v>
      </c>
      <c r="AN1" s="125"/>
      <c r="AO1" s="125"/>
      <c r="AP1" s="125"/>
      <c r="AQ1" s="125"/>
      <c r="AR1" s="125"/>
      <c r="AS1" s="117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17"/>
      <c r="J2" s="7"/>
      <c r="K2" s="125"/>
      <c r="L2" s="125"/>
      <c r="M2" s="125"/>
      <c r="N2" s="125"/>
      <c r="O2" s="125"/>
      <c r="P2" s="117"/>
      <c r="Q2" s="7"/>
      <c r="R2" s="125"/>
      <c r="S2" s="125"/>
      <c r="T2" s="125"/>
      <c r="U2" s="125"/>
      <c r="V2" s="125"/>
      <c r="W2" s="117"/>
      <c r="X2" s="7"/>
      <c r="Y2" s="125"/>
      <c r="Z2" s="125"/>
      <c r="AA2" s="125"/>
      <c r="AB2" s="125"/>
      <c r="AC2" s="125"/>
      <c r="AD2" s="117"/>
      <c r="AE2" s="7"/>
      <c r="AF2" s="125"/>
      <c r="AG2" s="125"/>
      <c r="AH2" s="125"/>
      <c r="AI2" s="125"/>
      <c r="AJ2" s="125"/>
      <c r="AK2" s="117"/>
      <c r="AL2" s="7"/>
      <c r="AM2" s="125"/>
      <c r="AN2" s="125"/>
      <c r="AO2" s="125"/>
      <c r="AP2" s="125"/>
      <c r="AQ2" s="125"/>
      <c r="AR2" s="125"/>
      <c r="AS2" s="117"/>
      <c r="AT2" s="2"/>
    </row>
    <row r="3" spans="1:57" ht="15.75" x14ac:dyDescent="0.25">
      <c r="A3" s="127">
        <v>49</v>
      </c>
      <c r="B3" s="127"/>
      <c r="C3" s="2"/>
      <c r="D3" s="128" t="s">
        <v>17</v>
      </c>
      <c r="E3" s="128"/>
      <c r="F3" s="128"/>
      <c r="G3" s="128"/>
      <c r="H3" s="128"/>
      <c r="I3" s="115"/>
      <c r="J3" s="2"/>
      <c r="K3" s="128" t="s">
        <v>16</v>
      </c>
      <c r="L3" s="128"/>
      <c r="M3" s="128"/>
      <c r="N3" s="128"/>
      <c r="O3" s="128"/>
      <c r="P3" s="115"/>
      <c r="Q3" s="2"/>
      <c r="R3" s="128" t="s">
        <v>15</v>
      </c>
      <c r="S3" s="128"/>
      <c r="T3" s="128"/>
      <c r="U3" s="128"/>
      <c r="V3" s="128"/>
      <c r="W3" s="115"/>
      <c r="X3" s="2"/>
      <c r="Y3" s="128" t="s">
        <v>14</v>
      </c>
      <c r="Z3" s="128"/>
      <c r="AA3" s="128"/>
      <c r="AB3" s="128"/>
      <c r="AC3" s="128"/>
      <c r="AD3" s="115"/>
      <c r="AE3" s="2"/>
      <c r="AF3" s="128" t="s">
        <v>13</v>
      </c>
      <c r="AG3" s="128"/>
      <c r="AH3" s="128"/>
      <c r="AI3" s="128"/>
      <c r="AJ3" s="128"/>
      <c r="AK3" s="115"/>
      <c r="AL3" s="2"/>
      <c r="AM3" s="128" t="s">
        <v>12</v>
      </c>
      <c r="AN3" s="128"/>
      <c r="AO3" s="128"/>
      <c r="AP3" s="128"/>
      <c r="AQ3" s="128"/>
      <c r="AR3" s="128"/>
      <c r="AS3" s="115"/>
      <c r="AT3" s="2"/>
    </row>
    <row r="4" spans="1:57" x14ac:dyDescent="0.25">
      <c r="A4" s="127"/>
      <c r="B4" s="127"/>
      <c r="C4" s="1"/>
      <c r="D4" s="130">
        <f>IFERROR(VLOOKUP(A3,Weeknummers!D:E,2,FALSE),"")</f>
        <v>43437</v>
      </c>
      <c r="E4" s="130"/>
      <c r="F4" s="130"/>
      <c r="G4" s="130"/>
      <c r="H4" s="130"/>
      <c r="I4" s="116"/>
      <c r="J4" s="2"/>
      <c r="K4" s="130">
        <f>IFERROR(SUM(+D4+1),"")</f>
        <v>43438</v>
      </c>
      <c r="L4" s="130"/>
      <c r="M4" s="130"/>
      <c r="N4" s="130"/>
      <c r="O4" s="130"/>
      <c r="P4" s="116"/>
      <c r="Q4" s="2"/>
      <c r="R4" s="130">
        <f>IFERROR(SUM(+K4+1),"")</f>
        <v>43439</v>
      </c>
      <c r="S4" s="130"/>
      <c r="T4" s="130"/>
      <c r="U4" s="130"/>
      <c r="V4" s="130"/>
      <c r="W4" s="116"/>
      <c r="X4" s="2"/>
      <c r="Y4" s="130">
        <f>IFERROR(SUM(+R4+1),"")</f>
        <v>43440</v>
      </c>
      <c r="Z4" s="130"/>
      <c r="AA4" s="130"/>
      <c r="AB4" s="130"/>
      <c r="AC4" s="130"/>
      <c r="AD4" s="116"/>
      <c r="AE4" s="2"/>
      <c r="AF4" s="130">
        <f>IFERROR(SUM(+Y4+1),"")</f>
        <v>43441</v>
      </c>
      <c r="AG4" s="130"/>
      <c r="AH4" s="130"/>
      <c r="AI4" s="130"/>
      <c r="AJ4" s="130"/>
      <c r="AK4" s="116"/>
      <c r="AL4" s="2"/>
      <c r="AM4" s="131">
        <f>IFERROR(SUM(+AF4+1),"")</f>
        <v>43442</v>
      </c>
      <c r="AN4" s="131"/>
      <c r="AO4" s="131"/>
      <c r="AP4" s="131"/>
      <c r="AQ4" s="131"/>
      <c r="AR4" s="131"/>
      <c r="AS4" s="116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31</v>
      </c>
      <c r="E6" s="31" t="s">
        <v>31</v>
      </c>
      <c r="F6" s="31" t="s">
        <v>31</v>
      </c>
      <c r="G6" s="31" t="s">
        <v>32</v>
      </c>
      <c r="H6" s="31" t="s">
        <v>29</v>
      </c>
      <c r="I6" s="31" t="s">
        <v>31</v>
      </c>
      <c r="J6" s="24"/>
      <c r="K6" s="31" t="s">
        <v>32</v>
      </c>
      <c r="L6" s="31" t="s">
        <v>29</v>
      </c>
      <c r="M6" s="31" t="s">
        <v>31</v>
      </c>
      <c r="N6" s="31" t="s">
        <v>31</v>
      </c>
      <c r="O6" s="43" t="s">
        <v>31</v>
      </c>
      <c r="P6" s="31" t="s">
        <v>31</v>
      </c>
      <c r="Q6" s="24"/>
      <c r="R6" s="31" t="s">
        <v>31</v>
      </c>
      <c r="S6" s="31" t="s">
        <v>31</v>
      </c>
      <c r="T6" s="31" t="s">
        <v>30</v>
      </c>
      <c r="U6" s="31" t="s">
        <v>29</v>
      </c>
      <c r="V6" s="31" t="s">
        <v>32</v>
      </c>
      <c r="W6" s="31" t="s">
        <v>31</v>
      </c>
      <c r="X6" s="24"/>
      <c r="Y6" s="31" t="s">
        <v>31</v>
      </c>
      <c r="Z6" s="31" t="s">
        <v>31</v>
      </c>
      <c r="AA6" s="31" t="s">
        <v>30</v>
      </c>
      <c r="AB6" s="31" t="s">
        <v>32</v>
      </c>
      <c r="AC6" s="43" t="s">
        <v>31</v>
      </c>
      <c r="AD6" s="31" t="s">
        <v>29</v>
      </c>
      <c r="AE6" s="24"/>
      <c r="AF6" s="31" t="s">
        <v>29</v>
      </c>
      <c r="AG6" s="31" t="s">
        <v>32</v>
      </c>
      <c r="AH6" s="31" t="s">
        <v>31</v>
      </c>
      <c r="AI6" s="31" t="s">
        <v>31</v>
      </c>
      <c r="AJ6" s="43" t="s">
        <v>31</v>
      </c>
      <c r="AK6" s="31" t="s">
        <v>31</v>
      </c>
      <c r="AL6" s="24"/>
      <c r="AM6" s="32"/>
      <c r="AN6" s="33"/>
      <c r="AO6" s="33" t="s">
        <v>29</v>
      </c>
      <c r="AP6" s="33"/>
      <c r="AQ6" s="33"/>
      <c r="AR6" s="33"/>
      <c r="AS6" s="33"/>
      <c r="AT6" s="24"/>
      <c r="AW6" s="35"/>
      <c r="AX6" s="35"/>
      <c r="AZ6" s="113" t="s">
        <v>10</v>
      </c>
      <c r="BA6" s="113">
        <v>7</v>
      </c>
      <c r="BB6" s="113">
        <v>0.5</v>
      </c>
      <c r="BC6" s="113"/>
      <c r="BD6" s="113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/>
      </c>
      <c r="E7" s="45" t="str">
        <f t="shared" si="0"/>
        <v/>
      </c>
      <c r="F7" s="45" t="str">
        <f t="shared" si="0"/>
        <v/>
      </c>
      <c r="G7" s="45" t="str">
        <f t="shared" si="0"/>
        <v/>
      </c>
      <c r="H7" s="45">
        <f t="shared" si="0"/>
        <v>0.5</v>
      </c>
      <c r="I7" s="45" t="str">
        <f t="shared" si="0"/>
        <v/>
      </c>
      <c r="J7" s="12"/>
      <c r="K7" s="45" t="str">
        <f t="shared" ref="K7:P7" si="1">IFERROR(IF(HLOOKUP(K$6,$BB$5:$BE$18,2,FALSE)=0,"",HLOOKUP(K$6,$BB$5:$BE$18,2,FALSE)),"")</f>
        <v/>
      </c>
      <c r="L7" s="45">
        <f t="shared" si="1"/>
        <v>0.5</v>
      </c>
      <c r="M7" s="45" t="str">
        <f t="shared" si="1"/>
        <v/>
      </c>
      <c r="N7" s="45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 t="str">
        <f t="shared" ref="R7:W7" si="2">IFERROR(IF(HLOOKUP(R$6,$BB$5:$BE$18,2,FALSE)=0,"",HLOOKUP(R$6,$BB$5:$BE$18,2,FALSE)),"")</f>
        <v/>
      </c>
      <c r="S7" s="45" t="str">
        <f t="shared" si="2"/>
        <v/>
      </c>
      <c r="T7" s="45" t="str">
        <f t="shared" si="2"/>
        <v>x</v>
      </c>
      <c r="U7" s="45">
        <f t="shared" si="2"/>
        <v>0.5</v>
      </c>
      <c r="V7" s="45" t="str">
        <f t="shared" si="2"/>
        <v/>
      </c>
      <c r="W7" s="45" t="str">
        <f t="shared" si="2"/>
        <v/>
      </c>
      <c r="X7" s="12"/>
      <c r="Y7" s="45" t="str">
        <f t="shared" ref="Y7:AD7" si="3">IFERROR(IF(HLOOKUP(Y$6,$BB$5:$BE$18,2,FALSE)=0,"",HLOOKUP(Y$6,$BB$5:$BE$18,2,FALSE)),"")</f>
        <v/>
      </c>
      <c r="Z7" s="45" t="str">
        <f t="shared" si="3"/>
        <v/>
      </c>
      <c r="AA7" s="45" t="str">
        <f t="shared" si="3"/>
        <v>x</v>
      </c>
      <c r="AB7" s="45" t="str">
        <f t="shared" si="3"/>
        <v/>
      </c>
      <c r="AC7" s="44" t="str">
        <f t="shared" si="3"/>
        <v/>
      </c>
      <c r="AD7" s="45">
        <f t="shared" si="3"/>
        <v>0.5</v>
      </c>
      <c r="AE7" s="12"/>
      <c r="AF7" s="45">
        <f t="shared" ref="AF7:AK7" si="4">IFERROR(IF(HLOOKUP(AF$6,$BB$5:$BE$18,2,FALSE)=0,"",HLOOKUP(AF$6,$BB$5:$BE$18,2,FALSE)),"")</f>
        <v>0.5</v>
      </c>
      <c r="AG7" s="45" t="str">
        <f t="shared" si="4"/>
        <v/>
      </c>
      <c r="AH7" s="45" t="str">
        <f t="shared" si="4"/>
        <v/>
      </c>
      <c r="AI7" s="45" t="str">
        <f t="shared" si="4"/>
        <v/>
      </c>
      <c r="AJ7" s="44" t="str">
        <f t="shared" si="4"/>
        <v/>
      </c>
      <c r="AK7" s="45" t="str">
        <f t="shared" si="4"/>
        <v/>
      </c>
      <c r="AL7" s="12"/>
      <c r="AM7" s="45" t="str">
        <f t="shared" ref="AM7:AS7" si="5">IFERROR(IF(HLOOKUP(AM$6,$BB$5:$BE$18,2,FALSE)=0,"",HLOOKUP(AM$6,$BB$5:$BE$18,2,FALSE)),"")</f>
        <v/>
      </c>
      <c r="AN7" s="45" t="str">
        <f t="shared" si="5"/>
        <v/>
      </c>
      <c r="AO7" s="45">
        <f t="shared" si="5"/>
        <v>0.5</v>
      </c>
      <c r="AP7" s="45" t="str">
        <f t="shared" si="5"/>
        <v/>
      </c>
      <c r="AQ7" s="45" t="str">
        <f t="shared" si="5"/>
        <v/>
      </c>
      <c r="AR7" s="45" t="str">
        <f t="shared" si="5"/>
        <v/>
      </c>
      <c r="AS7" s="45" t="str">
        <f t="shared" si="5"/>
        <v/>
      </c>
      <c r="AT7" s="2"/>
      <c r="AU7" s="13" t="s">
        <v>9</v>
      </c>
      <c r="AV7" s="14">
        <f>+D19+K19+R19+Y19+AF19+AM19</f>
        <v>40</v>
      </c>
      <c r="AW7" s="38">
        <f>IFERROR(IF(SUMIF($D$5:$AR$5,"Megen",$D$7:$AR$7)=0,"",SUMIF($D$5:$AR$5,"Megen",$D$7:$AR$7))*2,"")</f>
        <v>1</v>
      </c>
      <c r="AX7" s="38">
        <f>IFERROR(IF(SUMIF($D$5:$AR$5,"Megen",$D$18:$AR$18)=0,"",SUMIF($D$5:$AR$5,"Megen",$D$18:$AR$18)*2),"")</f>
        <v>1</v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/>
      </c>
      <c r="E8" s="45" t="str">
        <f t="shared" si="6"/>
        <v/>
      </c>
      <c r="F8" s="45" t="str">
        <f t="shared" si="6"/>
        <v/>
      </c>
      <c r="G8" s="45" t="str">
        <f t="shared" si="6"/>
        <v/>
      </c>
      <c r="H8" s="45">
        <f t="shared" si="6"/>
        <v>1</v>
      </c>
      <c r="I8" s="45" t="str">
        <f t="shared" si="6"/>
        <v/>
      </c>
      <c r="J8" s="12"/>
      <c r="K8" s="45" t="str">
        <f t="shared" ref="K8:P8" si="7">IFERROR(IF(HLOOKUP(K$6,$BB$5:$BE$18,3,FALSE)=0,"",HLOOKUP(K$6,$BB$5:$BE$18,3,FALSE)),"")</f>
        <v/>
      </c>
      <c r="L8" s="45">
        <f t="shared" si="7"/>
        <v>1</v>
      </c>
      <c r="M8" s="45" t="str">
        <f t="shared" si="7"/>
        <v/>
      </c>
      <c r="N8" s="45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 t="str">
        <f t="shared" ref="R8:W8" si="8">IFERROR(IF(HLOOKUP(R$6,$BB$5:$BE$18,3,FALSE)=0,"",HLOOKUP(R$6,$BB$5:$BE$18,3,FALSE)),"")</f>
        <v/>
      </c>
      <c r="S8" s="45" t="str">
        <f t="shared" si="8"/>
        <v/>
      </c>
      <c r="T8" s="45" t="str">
        <f t="shared" si="8"/>
        <v>x</v>
      </c>
      <c r="U8" s="45">
        <f t="shared" si="8"/>
        <v>1</v>
      </c>
      <c r="V8" s="45" t="str">
        <f t="shared" si="8"/>
        <v/>
      </c>
      <c r="W8" s="45" t="str">
        <f t="shared" si="8"/>
        <v/>
      </c>
      <c r="X8" s="12"/>
      <c r="Y8" s="45" t="str">
        <f t="shared" ref="Y8:AD8" si="9">IFERROR(IF(HLOOKUP(Y$6,$BB$5:$BE$18,3,FALSE)=0,"",HLOOKUP(Y$6,$BB$5:$BE$18,3,FALSE)),"")</f>
        <v/>
      </c>
      <c r="Z8" s="45" t="str">
        <f t="shared" si="9"/>
        <v/>
      </c>
      <c r="AA8" s="45" t="str">
        <f t="shared" si="9"/>
        <v>x</v>
      </c>
      <c r="AB8" s="45" t="str">
        <f t="shared" si="9"/>
        <v/>
      </c>
      <c r="AC8" s="44" t="str">
        <f t="shared" si="9"/>
        <v/>
      </c>
      <c r="AD8" s="45">
        <f t="shared" si="9"/>
        <v>1</v>
      </c>
      <c r="AE8" s="12"/>
      <c r="AF8" s="45">
        <f t="shared" ref="AF8:AK8" si="10">IFERROR(IF(HLOOKUP(AF$6,$BB$5:$BE$18,3,FALSE)=0,"",HLOOKUP(AF$6,$BB$5:$BE$18,3,FALSE)),"")</f>
        <v>1</v>
      </c>
      <c r="AG8" s="45" t="str">
        <f t="shared" si="10"/>
        <v/>
      </c>
      <c r="AH8" s="45" t="str">
        <f t="shared" si="10"/>
        <v/>
      </c>
      <c r="AI8" s="45" t="str">
        <f t="shared" si="10"/>
        <v/>
      </c>
      <c r="AJ8" s="44" t="str">
        <f t="shared" si="10"/>
        <v/>
      </c>
      <c r="AK8" s="45" t="str">
        <f t="shared" si="10"/>
        <v/>
      </c>
      <c r="AL8" s="12"/>
      <c r="AM8" s="45" t="str">
        <f t="shared" ref="AM8:AS8" si="11">IFERROR(IF(HLOOKUP(AM$6,$BB$5:$BE$18,3,FALSE)=0,"",HLOOKUP(AM$6,$BB$5:$BE$18,3,FALSE)),"")</f>
        <v/>
      </c>
      <c r="AN8" s="45" t="str">
        <f t="shared" si="11"/>
        <v/>
      </c>
      <c r="AO8" s="45">
        <f t="shared" si="11"/>
        <v>1</v>
      </c>
      <c r="AP8" s="45" t="str">
        <f t="shared" si="11"/>
        <v/>
      </c>
      <c r="AQ8" s="45" t="str">
        <f t="shared" si="11"/>
        <v/>
      </c>
      <c r="AR8" s="45" t="str">
        <f t="shared" si="11"/>
        <v/>
      </c>
      <c r="AS8" s="45" t="str">
        <f t="shared" si="11"/>
        <v/>
      </c>
      <c r="AT8" s="2"/>
      <c r="AU8" s="15" t="s">
        <v>8</v>
      </c>
      <c r="AV8" s="16">
        <f>+E19+L19+S19+Z19+AG19+AN19</f>
        <v>40</v>
      </c>
      <c r="AW8" s="38">
        <f>IFERROR(IF(SUMIF($D$5:$AR$5,"Miguitte",$D$7:$AR$7)=0,"",SUMIF($D$5:$AR$5,"Miguitte",$D$7:$AR$7))*2,"")</f>
        <v>1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1</v>
      </c>
      <c r="E9" s="45">
        <f t="shared" si="12"/>
        <v>1</v>
      </c>
      <c r="F9" s="45">
        <f t="shared" si="12"/>
        <v>1</v>
      </c>
      <c r="G9" s="45">
        <f t="shared" si="12"/>
        <v>0.5</v>
      </c>
      <c r="H9" s="45">
        <f t="shared" si="12"/>
        <v>1</v>
      </c>
      <c r="I9" s="45">
        <f t="shared" si="12"/>
        <v>1</v>
      </c>
      <c r="J9" s="12"/>
      <c r="K9" s="45">
        <f t="shared" ref="K9:P9" si="13">IFERROR(IF(HLOOKUP(K$6,$BB$5:$BE$18,4,FALSE)=0,"",HLOOKUP(K$6,$BB$5:$BE$18,4,FALSE)),"")</f>
        <v>0.5</v>
      </c>
      <c r="L9" s="45">
        <f t="shared" si="13"/>
        <v>1</v>
      </c>
      <c r="M9" s="45">
        <f t="shared" si="13"/>
        <v>1</v>
      </c>
      <c r="N9" s="45">
        <f t="shared" si="13"/>
        <v>1</v>
      </c>
      <c r="O9" s="44">
        <f t="shared" si="13"/>
        <v>1</v>
      </c>
      <c r="P9" s="45">
        <f t="shared" si="13"/>
        <v>1</v>
      </c>
      <c r="Q9" s="12"/>
      <c r="R9" s="45">
        <f t="shared" ref="R9:W9" si="14">IFERROR(IF(HLOOKUP(R$6,$BB$5:$BE$18,4,FALSE)=0,"",HLOOKUP(R$6,$BB$5:$BE$18,4,FALSE)),"")</f>
        <v>1</v>
      </c>
      <c r="S9" s="45">
        <f t="shared" si="14"/>
        <v>1</v>
      </c>
      <c r="T9" s="45" t="str">
        <f t="shared" si="14"/>
        <v>x</v>
      </c>
      <c r="U9" s="45">
        <f t="shared" si="14"/>
        <v>1</v>
      </c>
      <c r="V9" s="45">
        <f t="shared" si="14"/>
        <v>0.5</v>
      </c>
      <c r="W9" s="45">
        <f t="shared" si="14"/>
        <v>1</v>
      </c>
      <c r="X9" s="12"/>
      <c r="Y9" s="45">
        <f t="shared" ref="Y9:AD9" si="15">IFERROR(IF(HLOOKUP(Y$6,$BB$5:$BE$18,4,FALSE)=0,"",HLOOKUP(Y$6,$BB$5:$BE$18,4,FALSE)),"")</f>
        <v>1</v>
      </c>
      <c r="Z9" s="45">
        <f t="shared" si="15"/>
        <v>1</v>
      </c>
      <c r="AA9" s="45" t="str">
        <f t="shared" si="15"/>
        <v>x</v>
      </c>
      <c r="AB9" s="45">
        <f t="shared" si="15"/>
        <v>0.5</v>
      </c>
      <c r="AC9" s="44">
        <f t="shared" si="15"/>
        <v>1</v>
      </c>
      <c r="AD9" s="45">
        <f t="shared" si="15"/>
        <v>1</v>
      </c>
      <c r="AE9" s="12"/>
      <c r="AF9" s="45">
        <f t="shared" ref="AF9:AK9" si="16">IFERROR(IF(HLOOKUP(AF$6,$BB$5:$BE$18,4,FALSE)=0,"",HLOOKUP(AF$6,$BB$5:$BE$18,4,FALSE)),"")</f>
        <v>1</v>
      </c>
      <c r="AG9" s="45">
        <f t="shared" si="16"/>
        <v>0.5</v>
      </c>
      <c r="AH9" s="45">
        <f t="shared" si="16"/>
        <v>1</v>
      </c>
      <c r="AI9" s="45">
        <f t="shared" si="16"/>
        <v>1</v>
      </c>
      <c r="AJ9" s="44">
        <f t="shared" si="16"/>
        <v>1</v>
      </c>
      <c r="AK9" s="45">
        <f t="shared" si="16"/>
        <v>1</v>
      </c>
      <c r="AL9" s="12"/>
      <c r="AM9" s="45" t="str">
        <f t="shared" ref="AM9:AS9" si="17">IFERROR(IF(HLOOKUP(AM$6,$BB$5:$BE$18,4,FALSE)=0,"",HLOOKUP(AM$6,$BB$5:$BE$18,4,FALSE)),"")</f>
        <v/>
      </c>
      <c r="AN9" s="45" t="str">
        <f t="shared" si="17"/>
        <v/>
      </c>
      <c r="AO9" s="45">
        <f t="shared" si="17"/>
        <v>1</v>
      </c>
      <c r="AP9" s="45" t="str">
        <f t="shared" si="17"/>
        <v/>
      </c>
      <c r="AQ9" s="45" t="str">
        <f t="shared" si="17"/>
        <v/>
      </c>
      <c r="AR9" s="45" t="str">
        <f t="shared" si="17"/>
        <v/>
      </c>
      <c r="AS9" s="45" t="str">
        <f t="shared" si="17"/>
        <v/>
      </c>
      <c r="AT9" s="2"/>
      <c r="AU9" s="15" t="s">
        <v>7</v>
      </c>
      <c r="AV9" s="16">
        <f>+F19+M19+T19+AA19+AH19+AO19</f>
        <v>29.5</v>
      </c>
      <c r="AW9" s="38">
        <f>IFERROR(IF(SUMIF($D$5:$AR$5,"Tim",$D$7:$AR$7)=0,"",SUMIF($D$5:$AR$5,"Tim",$D$7:$AR$7))*2,"")</f>
        <v>1</v>
      </c>
      <c r="AX9" s="38" t="str">
        <f>IFERROR(IF(SUMIF($D$5:$AR$5,"Tim",$D$18:$AR$18)=0,"",SUMIF($D$5:$AR$5,"Tim",$D$18:$AR$18)*2),"")</f>
        <v/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12"/>
      <c r="K10" s="45">
        <f t="shared" ref="K10:P10" si="19">IFERROR(IF(HLOOKUP(K$6,$BB$5:$BE$18,5,FALSE)=0,"",HLOOKUP(K$6,$BB$5:$BE$18,5,FALSE)),"")</f>
        <v>1</v>
      </c>
      <c r="L10" s="45">
        <f t="shared" si="19"/>
        <v>1</v>
      </c>
      <c r="M10" s="45">
        <f t="shared" si="19"/>
        <v>1</v>
      </c>
      <c r="N10" s="45">
        <f t="shared" si="19"/>
        <v>1</v>
      </c>
      <c r="O10" s="44">
        <f t="shared" si="19"/>
        <v>1</v>
      </c>
      <c r="P10" s="45">
        <f t="shared" si="19"/>
        <v>1</v>
      </c>
      <c r="Q10" s="12"/>
      <c r="R10" s="45">
        <f t="shared" ref="R10:W10" si="20">IFERROR(IF(HLOOKUP(R$6,$BB$5:$BE$18,5,FALSE)=0,"",HLOOKUP(R$6,$BB$5:$BE$18,5,FALSE)),"")</f>
        <v>1</v>
      </c>
      <c r="S10" s="45">
        <f t="shared" si="20"/>
        <v>1</v>
      </c>
      <c r="T10" s="45" t="str">
        <f t="shared" si="20"/>
        <v>x</v>
      </c>
      <c r="U10" s="45">
        <f t="shared" si="20"/>
        <v>1</v>
      </c>
      <c r="V10" s="45">
        <f t="shared" si="20"/>
        <v>1</v>
      </c>
      <c r="W10" s="45">
        <f t="shared" si="20"/>
        <v>1</v>
      </c>
      <c r="X10" s="12"/>
      <c r="Y10" s="45">
        <f t="shared" ref="Y10:AD10" si="21">IFERROR(IF(HLOOKUP(Y$6,$BB$5:$BE$18,5,FALSE)=0,"",HLOOKUP(Y$6,$BB$5:$BE$18,5,FALSE)),"")</f>
        <v>1</v>
      </c>
      <c r="Z10" s="45">
        <f t="shared" si="21"/>
        <v>1</v>
      </c>
      <c r="AA10" s="45" t="str">
        <f t="shared" si="21"/>
        <v>x</v>
      </c>
      <c r="AB10" s="45">
        <f t="shared" si="21"/>
        <v>1</v>
      </c>
      <c r="AC10" s="44">
        <f t="shared" si="21"/>
        <v>1</v>
      </c>
      <c r="AD10" s="45">
        <f t="shared" si="21"/>
        <v>1</v>
      </c>
      <c r="AE10" s="12"/>
      <c r="AF10" s="45">
        <f t="shared" ref="AF10:AK10" si="22">IFERROR(IF(HLOOKUP(AF$6,$BB$5:$BE$18,5,FALSE)=0,"",HLOOKUP(AF$6,$BB$5:$BE$18,5,FALSE)),"")</f>
        <v>1</v>
      </c>
      <c r="AG10" s="45">
        <f t="shared" si="22"/>
        <v>1</v>
      </c>
      <c r="AH10" s="45">
        <f t="shared" si="22"/>
        <v>1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 t="str">
        <f t="shared" ref="AM10:AS10" si="23">IFERROR(IF(HLOOKUP(AM$6,$BB$5:$BE$18,5,FALSE)=0,"",HLOOKUP(AM$6,$BB$5:$BE$18,5,FALSE)),"")</f>
        <v/>
      </c>
      <c r="AN10" s="45" t="str">
        <f t="shared" si="23"/>
        <v/>
      </c>
      <c r="AO10" s="45">
        <f t="shared" si="23"/>
        <v>1</v>
      </c>
      <c r="AP10" s="45" t="str">
        <f t="shared" si="23"/>
        <v/>
      </c>
      <c r="AQ10" s="45" t="str">
        <f t="shared" si="23"/>
        <v/>
      </c>
      <c r="AR10" s="45" t="str">
        <f t="shared" si="23"/>
        <v/>
      </c>
      <c r="AS10" s="45" t="str">
        <f t="shared" si="23"/>
        <v/>
      </c>
      <c r="AT10" s="2"/>
      <c r="AU10" s="15" t="s">
        <v>37</v>
      </c>
      <c r="AV10" s="16">
        <f>+H19+O19+V19+AC19+AJ19+AQ19</f>
        <v>40</v>
      </c>
      <c r="AW10" s="38">
        <f>IFERROR(IF(SUMIF($D$5:$AR$5,"David",$D$7:$AR$7)=0,"",SUMIF($D$5:$AR$5,"David",$D$7:$AR$7))*2,"")</f>
        <v>1</v>
      </c>
      <c r="AX10" s="38">
        <f>IFERROR(IF(SUMIF($D$5:$AR$5,"David",$D$18:$AR$18)=0,"",SUMIF($D$5:$AR$5,"David",$D$18:$AR$18)*2),"")</f>
        <v>1</v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12"/>
      <c r="K11" s="45">
        <f t="shared" ref="K11:P11" si="25">IFERROR(IF(HLOOKUP(K$6,$BB$5:$BE$18,6,FALSE)=0,"",HLOOKUP(K$6,$BB$5:$BE$18,6,FALSE)),"")</f>
        <v>1</v>
      </c>
      <c r="L11" s="45">
        <f t="shared" si="25"/>
        <v>1</v>
      </c>
      <c r="M11" s="45">
        <f t="shared" si="25"/>
        <v>1</v>
      </c>
      <c r="N11" s="45">
        <f t="shared" si="25"/>
        <v>1</v>
      </c>
      <c r="O11" s="44">
        <f t="shared" si="25"/>
        <v>1</v>
      </c>
      <c r="P11" s="45">
        <f t="shared" si="25"/>
        <v>1</v>
      </c>
      <c r="Q11" s="12"/>
      <c r="R11" s="45">
        <f t="shared" ref="R11:W11" si="26">IFERROR(IF(HLOOKUP(R$6,$BB$5:$BE$18,6,FALSE)=0,"",HLOOKUP(R$6,$BB$5:$BE$18,6,FALSE)),"")</f>
        <v>1</v>
      </c>
      <c r="S11" s="45">
        <f t="shared" si="26"/>
        <v>1</v>
      </c>
      <c r="T11" s="45" t="str">
        <f t="shared" si="26"/>
        <v>x</v>
      </c>
      <c r="U11" s="45">
        <f t="shared" si="26"/>
        <v>1</v>
      </c>
      <c r="V11" s="45">
        <f t="shared" si="26"/>
        <v>1</v>
      </c>
      <c r="W11" s="45">
        <f t="shared" si="26"/>
        <v>1</v>
      </c>
      <c r="X11" s="12"/>
      <c r="Y11" s="45">
        <f t="shared" ref="Y11:AD11" si="27">IFERROR(IF(HLOOKUP(Y$6,$BB$5:$BE$18,6,FALSE)=0,"",HLOOKUP(Y$6,$BB$5:$BE$18,6,FALSE)),"")</f>
        <v>1</v>
      </c>
      <c r="Z11" s="45">
        <f t="shared" si="27"/>
        <v>1</v>
      </c>
      <c r="AA11" s="45" t="str">
        <f t="shared" si="27"/>
        <v>x</v>
      </c>
      <c r="AB11" s="45">
        <f t="shared" si="27"/>
        <v>1</v>
      </c>
      <c r="AC11" s="44">
        <f t="shared" si="27"/>
        <v>1</v>
      </c>
      <c r="AD11" s="45">
        <f t="shared" si="27"/>
        <v>1</v>
      </c>
      <c r="AE11" s="12"/>
      <c r="AF11" s="45">
        <f t="shared" ref="AF11:AK11" si="28">IFERROR(IF(HLOOKUP(AF$6,$BB$5:$BE$18,6,FALSE)=0,"",HLOOKUP(AF$6,$BB$5:$BE$18,6,FALSE)),"")</f>
        <v>1</v>
      </c>
      <c r="AG11" s="45">
        <f t="shared" si="28"/>
        <v>1</v>
      </c>
      <c r="AH11" s="45">
        <f t="shared" si="28"/>
        <v>1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 t="str">
        <f t="shared" ref="AM11:AS11" si="29">IFERROR(IF(HLOOKUP(AM$6,$BB$5:$BE$18,6,FALSE)=0,"",HLOOKUP(AM$6,$BB$5:$BE$18,6,FALSE)),"")</f>
        <v/>
      </c>
      <c r="AN11" s="45" t="str">
        <f t="shared" si="29"/>
        <v/>
      </c>
      <c r="AO11" s="45">
        <f t="shared" si="29"/>
        <v>1</v>
      </c>
      <c r="AP11" s="45" t="str">
        <f t="shared" si="29"/>
        <v/>
      </c>
      <c r="AQ11" s="45" t="str">
        <f t="shared" si="29"/>
        <v/>
      </c>
      <c r="AR11" s="45" t="str">
        <f t="shared" si="29"/>
        <v/>
      </c>
      <c r="AS11" s="45" t="str">
        <f t="shared" si="29"/>
        <v/>
      </c>
      <c r="AT11" s="2"/>
      <c r="AU11" s="15" t="s">
        <v>46</v>
      </c>
      <c r="AV11" s="16">
        <f>+G19+N19+U19+AB19+AP19+AI19</f>
        <v>40</v>
      </c>
      <c r="AW11" s="38">
        <f>IFERROR(IF(SUMIF($D$5:$AR$5,"Emre",$D$7:$AR$7)=0,"",SUMIF($D$5:$AR$5,"Emre",$D$7:$AR$7))*2,"")</f>
        <v>1</v>
      </c>
      <c r="AX11" s="38">
        <f>IFERROR(IF(SUMIF($D$5:$AR$5,"Emre",$D$18:$AR$18)=0,"",SUMIF($D$5:$AR$5,"Emre",$D$18:$AR$18)*2),"")</f>
        <v>2</v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12"/>
      <c r="K12" s="45">
        <f t="shared" ref="K12:P12" si="31">IFERROR(IF(HLOOKUP(K$6,$BB$5:$BE$18,7,FALSE)=0,"",HLOOKUP(K$6,$BB$5:$BE$18,7,FALSE)),"")</f>
        <v>1</v>
      </c>
      <c r="L12" s="45">
        <f t="shared" si="31"/>
        <v>1</v>
      </c>
      <c r="M12" s="45">
        <f t="shared" si="31"/>
        <v>1</v>
      </c>
      <c r="N12" s="45">
        <f t="shared" si="31"/>
        <v>1</v>
      </c>
      <c r="O12" s="44">
        <f t="shared" si="31"/>
        <v>1</v>
      </c>
      <c r="P12" s="45">
        <f t="shared" si="31"/>
        <v>1</v>
      </c>
      <c r="Q12" s="12"/>
      <c r="R12" s="45">
        <f t="shared" ref="R12:W12" si="32">IFERROR(IF(HLOOKUP(R$6,$BB$5:$BE$18,7,FALSE)=0,"",HLOOKUP(R$6,$BB$5:$BE$18,7,FALSE)),"")</f>
        <v>1</v>
      </c>
      <c r="S12" s="45">
        <f t="shared" si="32"/>
        <v>1</v>
      </c>
      <c r="T12" s="45" t="str">
        <f t="shared" si="32"/>
        <v>x</v>
      </c>
      <c r="U12" s="45">
        <f t="shared" si="32"/>
        <v>1</v>
      </c>
      <c r="V12" s="45">
        <f t="shared" si="32"/>
        <v>1</v>
      </c>
      <c r="W12" s="45">
        <f t="shared" si="32"/>
        <v>1</v>
      </c>
      <c r="X12" s="12"/>
      <c r="Y12" s="45">
        <f t="shared" ref="Y12:AD12" si="33">IFERROR(IF(HLOOKUP(Y$6,$BB$5:$BE$18,7,FALSE)=0,"",HLOOKUP(Y$6,$BB$5:$BE$18,7,FALSE)),"")</f>
        <v>1</v>
      </c>
      <c r="Z12" s="45">
        <f t="shared" si="33"/>
        <v>1</v>
      </c>
      <c r="AA12" s="45" t="str">
        <f t="shared" si="33"/>
        <v>x</v>
      </c>
      <c r="AB12" s="45">
        <f t="shared" si="33"/>
        <v>1</v>
      </c>
      <c r="AC12" s="44">
        <f t="shared" si="33"/>
        <v>1</v>
      </c>
      <c r="AD12" s="45">
        <f t="shared" si="33"/>
        <v>1</v>
      </c>
      <c r="AE12" s="12"/>
      <c r="AF12" s="45">
        <f t="shared" ref="AF12:AK12" si="34">IFERROR(IF(HLOOKUP(AF$6,$BB$5:$BE$18,7,FALSE)=0,"",HLOOKUP(AF$6,$BB$5:$BE$18,7,FALSE)),"")</f>
        <v>1</v>
      </c>
      <c r="AG12" s="45">
        <f t="shared" si="34"/>
        <v>1</v>
      </c>
      <c r="AH12" s="45">
        <f t="shared" si="34"/>
        <v>1</v>
      </c>
      <c r="AI12" s="45">
        <f t="shared" si="34"/>
        <v>1</v>
      </c>
      <c r="AJ12" s="44">
        <f t="shared" si="34"/>
        <v>1</v>
      </c>
      <c r="AK12" s="45">
        <f t="shared" si="34"/>
        <v>1</v>
      </c>
      <c r="AL12" s="12"/>
      <c r="AM12" s="45" t="str">
        <f t="shared" ref="AM12:AS12" si="35">IFERROR(IF(HLOOKUP(AM$6,$BB$5:$BE$18,7,FALSE)=0,"",HLOOKUP(AM$6,$BB$5:$BE$18,7,FALSE)),"")</f>
        <v/>
      </c>
      <c r="AN12" s="45" t="str">
        <f t="shared" si="35"/>
        <v/>
      </c>
      <c r="AO12" s="45">
        <f t="shared" si="35"/>
        <v>1</v>
      </c>
      <c r="AP12" s="45" t="str">
        <f t="shared" si="35"/>
        <v/>
      </c>
      <c r="AQ12" s="45" t="str">
        <f t="shared" si="35"/>
        <v/>
      </c>
      <c r="AR12" s="45" t="str">
        <f t="shared" si="35"/>
        <v/>
      </c>
      <c r="AS12" s="45" t="str">
        <f t="shared" si="35"/>
        <v/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40</v>
      </c>
      <c r="AW13" s="38">
        <f>IFERROR(IF(SUMIF($D$5:$AR$5,"Stefan",$D$7:$AR$7)=0,"",SUMIF($D$5:$AR$5,"Stefan",$D$7:$AR$7))*2,"")</f>
        <v>1</v>
      </c>
      <c r="AX13" s="38" t="str">
        <f>IFERROR(IF(SUMIF($D$5:$AR$5,"Stefan",$D$18:$AR$18)=0,"",SUMIF($D$5:$AR$5,"Stefan",$D$18:$AR$18)*2),"")</f>
        <v/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12"/>
      <c r="K14" s="45">
        <f t="shared" ref="K14:P14" si="37">IFERROR(IF(HLOOKUP(K$6,$BB$5:$BE$18,9,FALSE)=0,"",HLOOKUP(K$6,$BB$5:$BE$18,9,FALSE)),"")</f>
        <v>1</v>
      </c>
      <c r="L14" s="45">
        <f t="shared" si="37"/>
        <v>1</v>
      </c>
      <c r="M14" s="45">
        <f t="shared" si="37"/>
        <v>1</v>
      </c>
      <c r="N14" s="45">
        <f t="shared" si="37"/>
        <v>1</v>
      </c>
      <c r="O14" s="44">
        <f t="shared" si="37"/>
        <v>1</v>
      </c>
      <c r="P14" s="45">
        <f t="shared" si="37"/>
        <v>1</v>
      </c>
      <c r="Q14" s="12"/>
      <c r="R14" s="45">
        <f t="shared" ref="R14:W14" si="38">IFERROR(IF(HLOOKUP(R$6,$BB$5:$BE$18,9,FALSE)=0,"",HLOOKUP(R$6,$BB$5:$BE$18,9,FALSE)),"")</f>
        <v>1</v>
      </c>
      <c r="S14" s="45">
        <f t="shared" si="38"/>
        <v>1</v>
      </c>
      <c r="T14" s="45" t="str">
        <f t="shared" si="38"/>
        <v>x</v>
      </c>
      <c r="U14" s="45">
        <f t="shared" si="38"/>
        <v>1</v>
      </c>
      <c r="V14" s="45">
        <f t="shared" si="38"/>
        <v>1</v>
      </c>
      <c r="W14" s="45">
        <f t="shared" si="38"/>
        <v>1</v>
      </c>
      <c r="X14" s="12"/>
      <c r="Y14" s="45">
        <f t="shared" ref="Y14:AD14" si="39">IFERROR(IF(HLOOKUP(Y$6,$BB$5:$BE$18,9,FALSE)=0,"",HLOOKUP(Y$6,$BB$5:$BE$18,9,FALSE)),"")</f>
        <v>1</v>
      </c>
      <c r="Z14" s="45">
        <f t="shared" si="39"/>
        <v>1</v>
      </c>
      <c r="AA14" s="45" t="str">
        <f t="shared" si="39"/>
        <v>x</v>
      </c>
      <c r="AB14" s="45">
        <f t="shared" si="39"/>
        <v>1</v>
      </c>
      <c r="AC14" s="44">
        <f t="shared" si="39"/>
        <v>1</v>
      </c>
      <c r="AD14" s="45">
        <f t="shared" si="39"/>
        <v>1</v>
      </c>
      <c r="AE14" s="12"/>
      <c r="AF14" s="45">
        <f t="shared" ref="AF14:AK14" si="40">IFERROR(IF(HLOOKUP(AF$6,$BB$5:$BE$18,9,FALSE)=0,"",HLOOKUP(AF$6,$BB$5:$BE$18,9,FALSE)),"")</f>
        <v>1</v>
      </c>
      <c r="AG14" s="45">
        <f t="shared" si="40"/>
        <v>1</v>
      </c>
      <c r="AH14" s="45">
        <f t="shared" si="40"/>
        <v>1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112" t="str">
        <f>IF(SUM(AW7:AW13)=0,"LET OP, NIETS INGEVULD!!","Goed bezig!!")</f>
        <v>Goed bezig!!</v>
      </c>
      <c r="AX14" s="112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12"/>
      <c r="K15" s="45">
        <f t="shared" ref="K15:P15" si="42">IFERROR(IF(HLOOKUP(K$6,$BB$5:$BE$18,10,FALSE)=0,"",HLOOKUP(K$6,$BB$5:$BE$18,10,FALSE)),"")</f>
        <v>1</v>
      </c>
      <c r="L15" s="45">
        <f t="shared" si="42"/>
        <v>1</v>
      </c>
      <c r="M15" s="45">
        <f t="shared" si="42"/>
        <v>1</v>
      </c>
      <c r="N15" s="45">
        <f t="shared" si="42"/>
        <v>1</v>
      </c>
      <c r="O15" s="44">
        <f t="shared" si="42"/>
        <v>1</v>
      </c>
      <c r="P15" s="45">
        <f t="shared" si="42"/>
        <v>1</v>
      </c>
      <c r="Q15" s="12"/>
      <c r="R15" s="45">
        <f t="shared" ref="R15:W15" si="43">IFERROR(IF(HLOOKUP(R$6,$BB$5:$BE$18,10,FALSE)=0,"",HLOOKUP(R$6,$BB$5:$BE$18,10,FALSE)),"")</f>
        <v>1</v>
      </c>
      <c r="S15" s="45">
        <f t="shared" si="43"/>
        <v>1</v>
      </c>
      <c r="T15" s="45" t="str">
        <f t="shared" si="43"/>
        <v>x</v>
      </c>
      <c r="U15" s="45">
        <f t="shared" si="43"/>
        <v>1</v>
      </c>
      <c r="V15" s="45">
        <f t="shared" si="43"/>
        <v>1</v>
      </c>
      <c r="W15" s="45">
        <f t="shared" si="43"/>
        <v>1</v>
      </c>
      <c r="X15" s="12"/>
      <c r="Y15" s="45">
        <f t="shared" ref="Y15:AD15" si="44">IFERROR(IF(HLOOKUP(Y$6,$BB$5:$BE$18,10,FALSE)=0,"",HLOOKUP(Y$6,$BB$5:$BE$18,10,FALSE)),"")</f>
        <v>1</v>
      </c>
      <c r="Z15" s="45">
        <f t="shared" si="44"/>
        <v>1</v>
      </c>
      <c r="AA15" s="45" t="str">
        <f t="shared" si="44"/>
        <v>x</v>
      </c>
      <c r="AB15" s="45">
        <f t="shared" si="44"/>
        <v>1</v>
      </c>
      <c r="AC15" s="44">
        <f t="shared" si="44"/>
        <v>1</v>
      </c>
      <c r="AD15" s="45">
        <f t="shared" si="44"/>
        <v>1</v>
      </c>
      <c r="AE15" s="12"/>
      <c r="AF15" s="45">
        <f t="shared" ref="AF15:AK15" si="45">IFERROR(IF(HLOOKUP(AF$6,$BB$5:$BE$18,10,FALSE)=0,"",HLOOKUP(AF$6,$BB$5:$BE$18,10,FALSE)),"")</f>
        <v>1</v>
      </c>
      <c r="AG15" s="45">
        <f t="shared" si="45"/>
        <v>1</v>
      </c>
      <c r="AH15" s="45">
        <f t="shared" si="45"/>
        <v>1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1</v>
      </c>
      <c r="E16" s="45">
        <f t="shared" si="46"/>
        <v>1</v>
      </c>
      <c r="F16" s="45">
        <f t="shared" si="46"/>
        <v>1</v>
      </c>
      <c r="G16" s="45">
        <f t="shared" si="46"/>
        <v>1</v>
      </c>
      <c r="H16" s="45">
        <f t="shared" si="46"/>
        <v>0.5</v>
      </c>
      <c r="I16" s="45">
        <f t="shared" si="46"/>
        <v>1</v>
      </c>
      <c r="J16" s="12"/>
      <c r="K16" s="45">
        <f t="shared" ref="K16:P16" si="47">IFERROR(IF(HLOOKUP(K$6,$BB$5:$BE$18,11,FALSE)=0,"",HLOOKUP(K$6,$BB$5:$BE$18,11,FALSE)),"")</f>
        <v>1</v>
      </c>
      <c r="L16" s="45">
        <f t="shared" si="47"/>
        <v>0.5</v>
      </c>
      <c r="M16" s="45">
        <f t="shared" si="47"/>
        <v>1</v>
      </c>
      <c r="N16" s="45">
        <f t="shared" si="47"/>
        <v>1</v>
      </c>
      <c r="O16" s="44">
        <f t="shared" si="47"/>
        <v>1</v>
      </c>
      <c r="P16" s="45">
        <f t="shared" si="47"/>
        <v>1</v>
      </c>
      <c r="Q16" s="12"/>
      <c r="R16" s="45">
        <f t="shared" ref="R16:W16" si="48">IFERROR(IF(HLOOKUP(R$6,$BB$5:$BE$18,11,FALSE)=0,"",HLOOKUP(R$6,$BB$5:$BE$18,11,FALSE)),"")</f>
        <v>1</v>
      </c>
      <c r="S16" s="45">
        <f t="shared" si="48"/>
        <v>1</v>
      </c>
      <c r="T16" s="45" t="str">
        <f t="shared" si="48"/>
        <v>x</v>
      </c>
      <c r="U16" s="45">
        <f t="shared" si="48"/>
        <v>0.5</v>
      </c>
      <c r="V16" s="45">
        <f t="shared" si="48"/>
        <v>1</v>
      </c>
      <c r="W16" s="45">
        <f t="shared" si="48"/>
        <v>1</v>
      </c>
      <c r="X16" s="12"/>
      <c r="Y16" s="45">
        <f t="shared" ref="Y16:AD16" si="49">IFERROR(IF(HLOOKUP(Y$6,$BB$5:$BE$18,11,FALSE)=0,"",HLOOKUP(Y$6,$BB$5:$BE$18,11,FALSE)),"")</f>
        <v>1</v>
      </c>
      <c r="Z16" s="45">
        <f t="shared" si="49"/>
        <v>1</v>
      </c>
      <c r="AA16" s="45" t="str">
        <f t="shared" si="49"/>
        <v>x</v>
      </c>
      <c r="AB16" s="45">
        <f t="shared" si="49"/>
        <v>1</v>
      </c>
      <c r="AC16" s="44">
        <f t="shared" si="49"/>
        <v>1</v>
      </c>
      <c r="AD16" s="45">
        <f t="shared" si="49"/>
        <v>0.5</v>
      </c>
      <c r="AE16" s="12"/>
      <c r="AF16" s="45">
        <f t="shared" ref="AF16:AK16" si="50">IFERROR(IF(HLOOKUP(AF$6,$BB$5:$BE$18,11,FALSE)=0,"",HLOOKUP(AF$6,$BB$5:$BE$18,11,FALSE)),"")</f>
        <v>0.5</v>
      </c>
      <c r="AG16" s="45">
        <f t="shared" si="50"/>
        <v>1</v>
      </c>
      <c r="AH16" s="45">
        <f t="shared" si="50"/>
        <v>1</v>
      </c>
      <c r="AI16" s="45">
        <f t="shared" si="50"/>
        <v>1</v>
      </c>
      <c r="AJ16" s="44">
        <f t="shared" si="50"/>
        <v>1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IFERROR(IF(HLOOKUP(D$6,$BB$5:$BE$18,12,FALSE)=0,"",HLOOKUP(D$6,$BB$5:$BE$18,12,FALSE)),"")</f>
        <v>1</v>
      </c>
      <c r="E17" s="45">
        <f t="shared" si="51"/>
        <v>1</v>
      </c>
      <c r="F17" s="45">
        <f t="shared" si="51"/>
        <v>1</v>
      </c>
      <c r="G17" s="45">
        <f t="shared" si="51"/>
        <v>1</v>
      </c>
      <c r="H17" s="45" t="str">
        <f t="shared" si="51"/>
        <v/>
      </c>
      <c r="I17" s="45">
        <f t="shared" si="51"/>
        <v>1</v>
      </c>
      <c r="J17" s="12"/>
      <c r="K17" s="45">
        <f t="shared" ref="K17:P17" si="52">IFERROR(IF(HLOOKUP(K$6,$BB$5:$BE$18,12,FALSE)=0,"",HLOOKUP(K$6,$BB$5:$BE$18,12,FALSE)),"")</f>
        <v>1</v>
      </c>
      <c r="L17" s="45" t="str">
        <f t="shared" si="52"/>
        <v/>
      </c>
      <c r="M17" s="45">
        <f t="shared" si="52"/>
        <v>1</v>
      </c>
      <c r="N17" s="45">
        <f t="shared" si="52"/>
        <v>1</v>
      </c>
      <c r="O17" s="44">
        <f t="shared" si="52"/>
        <v>1</v>
      </c>
      <c r="P17" s="45">
        <f t="shared" si="52"/>
        <v>1</v>
      </c>
      <c r="Q17" s="12"/>
      <c r="R17" s="45">
        <f t="shared" ref="R17:W17" si="53">IFERROR(IF(HLOOKUP(R$6,$BB$5:$BE$18,12,FALSE)=0,"",HLOOKUP(R$6,$BB$5:$BE$18,12,FALSE)),"")</f>
        <v>1</v>
      </c>
      <c r="S17" s="45">
        <f t="shared" si="53"/>
        <v>1</v>
      </c>
      <c r="T17" s="45" t="str">
        <f t="shared" si="53"/>
        <v>x</v>
      </c>
      <c r="U17" s="45" t="str">
        <f t="shared" si="53"/>
        <v/>
      </c>
      <c r="V17" s="45">
        <f t="shared" si="53"/>
        <v>1</v>
      </c>
      <c r="W17" s="45">
        <f t="shared" si="53"/>
        <v>1</v>
      </c>
      <c r="X17" s="12"/>
      <c r="Y17" s="45">
        <f t="shared" ref="Y17:AD17" si="54">IFERROR(IF(HLOOKUP(Y$6,$BB$5:$BE$18,12,FALSE)=0,"",HLOOKUP(Y$6,$BB$5:$BE$18,12,FALSE)),"")</f>
        <v>1</v>
      </c>
      <c r="Z17" s="45">
        <f t="shared" si="54"/>
        <v>1</v>
      </c>
      <c r="AA17" s="45" t="str">
        <f t="shared" si="54"/>
        <v>x</v>
      </c>
      <c r="AB17" s="45">
        <f t="shared" si="54"/>
        <v>1</v>
      </c>
      <c r="AC17" s="44">
        <f t="shared" si="54"/>
        <v>1</v>
      </c>
      <c r="AD17" s="45" t="str">
        <f t="shared" si="54"/>
        <v/>
      </c>
      <c r="AE17" s="12"/>
      <c r="AF17" s="45" t="str">
        <f t="shared" ref="AF17:AK17" si="55">IFERROR(IF(HLOOKUP(AF$6,$BB$5:$BE$18,12,FALSE)=0,"",HLOOKUP(AF$6,$BB$5:$BE$18,12,FALSE)),"")</f>
        <v/>
      </c>
      <c r="AG17" s="45">
        <f t="shared" si="55"/>
        <v>1</v>
      </c>
      <c r="AH17" s="45">
        <f t="shared" si="55"/>
        <v>1</v>
      </c>
      <c r="AI17" s="45">
        <f t="shared" si="55"/>
        <v>1</v>
      </c>
      <c r="AJ17" s="44">
        <f t="shared" si="55"/>
        <v>1</v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/>
      </c>
      <c r="E18" s="45" t="str">
        <f t="shared" si="56"/>
        <v/>
      </c>
      <c r="F18" s="45" t="str">
        <f t="shared" si="56"/>
        <v/>
      </c>
      <c r="G18" s="45">
        <f t="shared" si="56"/>
        <v>0.5</v>
      </c>
      <c r="H18" s="45" t="str">
        <f t="shared" si="56"/>
        <v/>
      </c>
      <c r="I18" s="45" t="str">
        <f t="shared" si="56"/>
        <v/>
      </c>
      <c r="J18" s="12"/>
      <c r="K18" s="45">
        <f t="shared" ref="K18:P18" si="57">IFERROR(IF(HLOOKUP(K$6,$BB$5:$BE$18,13,FALSE)=0,"",HLOOKUP(K$6,$BB$5:$BE$18,13,FALSE)),"")</f>
        <v>0.5</v>
      </c>
      <c r="L18" s="45" t="str">
        <f t="shared" si="57"/>
        <v/>
      </c>
      <c r="M18" s="45" t="str">
        <f t="shared" si="57"/>
        <v/>
      </c>
      <c r="N18" s="45" t="str">
        <f t="shared" si="57"/>
        <v/>
      </c>
      <c r="O18" s="44" t="str">
        <f t="shared" si="57"/>
        <v/>
      </c>
      <c r="P18" s="45" t="str">
        <f t="shared" si="57"/>
        <v/>
      </c>
      <c r="Q18" s="12"/>
      <c r="R18" s="45" t="str">
        <f t="shared" ref="R18:W18" si="58">IFERROR(IF(HLOOKUP(R$6,$BB$5:$BE$18,13,FALSE)=0,"",HLOOKUP(R$6,$BB$5:$BE$18,13,FALSE)),"")</f>
        <v/>
      </c>
      <c r="S18" s="45" t="str">
        <f t="shared" si="58"/>
        <v/>
      </c>
      <c r="T18" s="45" t="str">
        <f t="shared" si="58"/>
        <v>x</v>
      </c>
      <c r="U18" s="45" t="str">
        <f t="shared" si="58"/>
        <v/>
      </c>
      <c r="V18" s="45">
        <f t="shared" si="58"/>
        <v>0.5</v>
      </c>
      <c r="W18" s="45" t="str">
        <f t="shared" si="58"/>
        <v/>
      </c>
      <c r="X18" s="12"/>
      <c r="Y18" s="45" t="str">
        <f t="shared" ref="Y18:AD18" si="59">IFERROR(IF(HLOOKUP(Y$6,$BB$5:$BE$18,13,FALSE)=0,"",HLOOKUP(Y$6,$BB$5:$BE$18,13,FALSE)),"")</f>
        <v/>
      </c>
      <c r="Z18" s="45" t="str">
        <f t="shared" si="59"/>
        <v/>
      </c>
      <c r="AA18" s="45" t="str">
        <f t="shared" si="59"/>
        <v>x</v>
      </c>
      <c r="AB18" s="45">
        <f t="shared" si="59"/>
        <v>0.5</v>
      </c>
      <c r="AC18" s="44" t="str">
        <f t="shared" si="59"/>
        <v/>
      </c>
      <c r="AD18" s="45" t="str">
        <f t="shared" si="59"/>
        <v/>
      </c>
      <c r="AE18" s="12"/>
      <c r="AF18" s="45" t="str">
        <f t="shared" ref="AF18:AK18" si="60">IFERROR(IF(HLOOKUP(AF$6,$BB$5:$BE$18,13,FALSE)=0,"",HLOOKUP(AF$6,$BB$5:$BE$18,13,FALSE)),"")</f>
        <v/>
      </c>
      <c r="AG18" s="45">
        <f t="shared" si="60"/>
        <v>0.5</v>
      </c>
      <c r="AH18" s="45" t="str">
        <f t="shared" si="60"/>
        <v/>
      </c>
      <c r="AI18" s="45" t="str">
        <f t="shared" si="60"/>
        <v/>
      </c>
      <c r="AJ18" s="44" t="str">
        <f t="shared" si="60"/>
        <v/>
      </c>
      <c r="AK18" s="45" t="str">
        <f t="shared" si="60"/>
        <v/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8</v>
      </c>
      <c r="S19" s="18">
        <f t="shared" si="61"/>
        <v>8</v>
      </c>
      <c r="T19" s="18">
        <f t="shared" si="61"/>
        <v>0</v>
      </c>
      <c r="U19" s="18">
        <f t="shared" si="61"/>
        <v>8</v>
      </c>
      <c r="V19" s="18">
        <f t="shared" si="61"/>
        <v>8</v>
      </c>
      <c r="W19" s="18">
        <f t="shared" si="61"/>
        <v>8</v>
      </c>
      <c r="X19" s="36"/>
      <c r="Y19" s="18">
        <f t="shared" si="61"/>
        <v>8</v>
      </c>
      <c r="Z19" s="18">
        <f t="shared" si="61"/>
        <v>8</v>
      </c>
      <c r="AA19" s="18">
        <f t="shared" si="61"/>
        <v>0</v>
      </c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36"/>
      <c r="AF19" s="18">
        <f t="shared" si="61"/>
        <v>8</v>
      </c>
      <c r="AG19" s="18">
        <f t="shared" si="61"/>
        <v>8</v>
      </c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5.5</v>
      </c>
      <c r="AP19" s="18">
        <f t="shared" si="61"/>
        <v>0</v>
      </c>
      <c r="AQ19" s="18">
        <f t="shared" si="61"/>
        <v>0</v>
      </c>
      <c r="AR19" s="18">
        <f t="shared" si="61"/>
        <v>0</v>
      </c>
      <c r="AS19" s="18">
        <f t="shared" si="61"/>
        <v>0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4</v>
      </c>
      <c r="E21" s="129"/>
      <c r="F21" s="129"/>
      <c r="G21" s="129"/>
      <c r="H21" s="129"/>
      <c r="I21" s="114"/>
      <c r="J21" s="19"/>
      <c r="K21" s="129" t="s">
        <v>36</v>
      </c>
      <c r="L21" s="129"/>
      <c r="M21" s="129"/>
      <c r="N21" s="129"/>
      <c r="O21" s="129"/>
      <c r="P21" s="114"/>
      <c r="Q21" s="19"/>
      <c r="R21" s="129" t="s">
        <v>45</v>
      </c>
      <c r="S21" s="129"/>
      <c r="T21" s="129"/>
      <c r="U21" s="129"/>
      <c r="V21" s="129"/>
      <c r="W21" s="114"/>
      <c r="X21" s="19"/>
      <c r="Y21" s="129" t="s">
        <v>19</v>
      </c>
      <c r="Z21" s="129"/>
      <c r="AA21" s="129"/>
      <c r="AB21" s="129"/>
      <c r="AC21" s="129"/>
      <c r="AD21" s="114"/>
      <c r="AE21" s="19"/>
      <c r="AF21" s="129" t="s">
        <v>38</v>
      </c>
      <c r="AG21" s="129"/>
      <c r="AH21" s="129"/>
      <c r="AI21" s="129"/>
      <c r="AJ21" s="129"/>
      <c r="AK21" s="114"/>
      <c r="AL21" s="19"/>
      <c r="AM21" s="129"/>
      <c r="AN21" s="129"/>
      <c r="AO21" s="129"/>
      <c r="AP21" s="129"/>
      <c r="AQ21" s="129"/>
      <c r="AR21" s="129"/>
      <c r="AS21" s="114"/>
      <c r="AT21" s="2"/>
    </row>
    <row r="22" spans="1:57" x14ac:dyDescent="0.25">
      <c r="D22" s="132" t="s">
        <v>22</v>
      </c>
      <c r="E22" s="132"/>
      <c r="F22" s="132"/>
      <c r="G22" s="113"/>
      <c r="H22" s="132" t="s">
        <v>23</v>
      </c>
      <c r="I22" s="132"/>
      <c r="K22" s="132" t="s">
        <v>22</v>
      </c>
      <c r="L22" s="132"/>
      <c r="M22" s="132"/>
      <c r="N22" s="113"/>
      <c r="O22" s="132" t="s">
        <v>23</v>
      </c>
      <c r="P22" s="132"/>
      <c r="R22" s="132" t="s">
        <v>22</v>
      </c>
      <c r="S22" s="132"/>
      <c r="T22" s="132"/>
      <c r="U22" s="113"/>
      <c r="V22" s="132" t="s">
        <v>23</v>
      </c>
      <c r="W22" s="132"/>
      <c r="Y22" s="132" t="s">
        <v>22</v>
      </c>
      <c r="Z22" s="132"/>
      <c r="AA22" s="132"/>
      <c r="AB22" s="113"/>
      <c r="AC22" s="132" t="s">
        <v>23</v>
      </c>
      <c r="AD22" s="132"/>
      <c r="AF22" s="132" t="s">
        <v>22</v>
      </c>
      <c r="AG22" s="132"/>
      <c r="AH22" s="132"/>
      <c r="AI22" s="113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112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112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112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112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112"/>
      <c r="AJ23" s="133" t="str">
        <f>IF(SUM(AF18:AK18)=0,"Let op!!","Top!!")</f>
        <v>Top!!</v>
      </c>
      <c r="AK23" s="133"/>
      <c r="AM23" s="133" t="str">
        <f>IF(SUM(AM7:AR7)=0,"Let op!!","Top!!")</f>
        <v>Top!!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V23:W23"/>
    <mergeCell ref="Y23:AA23"/>
    <mergeCell ref="AC23:AD23"/>
    <mergeCell ref="AF23:AH23"/>
    <mergeCell ref="AJ23:AK23"/>
    <mergeCell ref="AM23:AS23"/>
    <mergeCell ref="Y22:AA22"/>
    <mergeCell ref="AC22:AD22"/>
    <mergeCell ref="AF22:AH22"/>
    <mergeCell ref="AJ22:AK22"/>
    <mergeCell ref="AM22:AS22"/>
    <mergeCell ref="D23:F23"/>
    <mergeCell ref="H23:I23"/>
    <mergeCell ref="K23:M23"/>
    <mergeCell ref="O23:P23"/>
    <mergeCell ref="R23:T2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A3:B4"/>
    <mergeCell ref="D3:H3"/>
    <mergeCell ref="K3:O3"/>
    <mergeCell ref="R3:V3"/>
    <mergeCell ref="Y3:AC3"/>
    <mergeCell ref="AM1:AR2"/>
    <mergeCell ref="D1:H2"/>
    <mergeCell ref="K1:O2"/>
    <mergeCell ref="R1:V2"/>
    <mergeCell ref="Y1:AC2"/>
    <mergeCell ref="AF1:AJ2"/>
  </mergeCells>
  <conditionalFormatting sqref="AW14">
    <cfRule type="cellIs" dxfId="281" priority="45" operator="equal">
      <formula>"Goed bezig!!"</formula>
    </cfRule>
    <cfRule type="cellIs" dxfId="280" priority="47" operator="equal">
      <formula>"LET OP, NIETS INGEVULD!!"</formula>
    </cfRule>
  </conditionalFormatting>
  <conditionalFormatting sqref="D23:F23">
    <cfRule type="cellIs" dxfId="279" priority="42" operator="equal">
      <formula>"Top!!"</formula>
    </cfRule>
    <cfRule type="cellIs" dxfId="278" priority="46" operator="equal">
      <formula>"Let op!!"</formula>
    </cfRule>
  </conditionalFormatting>
  <conditionalFormatting sqref="AX14">
    <cfRule type="cellIs" dxfId="277" priority="43" operator="equal">
      <formula>"Goed bezig!!"</formula>
    </cfRule>
    <cfRule type="cellIs" dxfId="276" priority="44" operator="equal">
      <formula>"LET OP, NIETS INGEVULD!!"</formula>
    </cfRule>
  </conditionalFormatting>
  <conditionalFormatting sqref="H23">
    <cfRule type="cellIs" dxfId="275" priority="40" operator="equal">
      <formula>"Top!!"</formula>
    </cfRule>
    <cfRule type="cellIs" dxfId="274" priority="41" operator="equal">
      <formula>"Let op!!"</formula>
    </cfRule>
  </conditionalFormatting>
  <conditionalFormatting sqref="K23:M23">
    <cfRule type="cellIs" dxfId="273" priority="38" operator="equal">
      <formula>"Top!!"</formula>
    </cfRule>
    <cfRule type="cellIs" dxfId="272" priority="39" operator="equal">
      <formula>"Let op!!"</formula>
    </cfRule>
  </conditionalFormatting>
  <conditionalFormatting sqref="O23">
    <cfRule type="cellIs" dxfId="271" priority="36" operator="equal">
      <formula>"Top!!"</formula>
    </cfRule>
    <cfRule type="cellIs" dxfId="270" priority="37" operator="equal">
      <formula>"Let op!!"</formula>
    </cfRule>
  </conditionalFormatting>
  <conditionalFormatting sqref="R23:T23">
    <cfRule type="cellIs" dxfId="269" priority="34" operator="equal">
      <formula>"Top!!"</formula>
    </cfRule>
    <cfRule type="cellIs" dxfId="268" priority="35" operator="equal">
      <formula>"Let op!!"</formula>
    </cfRule>
  </conditionalFormatting>
  <conditionalFormatting sqref="V23">
    <cfRule type="cellIs" dxfId="267" priority="32" operator="equal">
      <formula>"Top!!"</formula>
    </cfRule>
    <cfRule type="cellIs" dxfId="266" priority="33" operator="equal">
      <formula>"Let op!!"</formula>
    </cfRule>
  </conditionalFormatting>
  <conditionalFormatting sqref="Y23:AA23">
    <cfRule type="cellIs" dxfId="265" priority="30" operator="equal">
      <formula>"Top!!"</formula>
    </cfRule>
    <cfRule type="cellIs" dxfId="264" priority="31" operator="equal">
      <formula>"Let op!!"</formula>
    </cfRule>
  </conditionalFormatting>
  <conditionalFormatting sqref="AC23">
    <cfRule type="cellIs" dxfId="263" priority="28" operator="equal">
      <formula>"Top!!"</formula>
    </cfRule>
    <cfRule type="cellIs" dxfId="262" priority="29" operator="equal">
      <formula>"Let op!!"</formula>
    </cfRule>
  </conditionalFormatting>
  <conditionalFormatting sqref="AF23:AH23">
    <cfRule type="cellIs" dxfId="261" priority="26" operator="equal">
      <formula>"Top!!"</formula>
    </cfRule>
    <cfRule type="cellIs" dxfId="260" priority="27" operator="equal">
      <formula>"Let op!!"</formula>
    </cfRule>
  </conditionalFormatting>
  <conditionalFormatting sqref="AJ23">
    <cfRule type="cellIs" dxfId="259" priority="24" operator="equal">
      <formula>"Top!!"</formula>
    </cfRule>
    <cfRule type="cellIs" dxfId="258" priority="25" operator="equal">
      <formula>"Let op!!"</formula>
    </cfRule>
  </conditionalFormatting>
  <conditionalFormatting sqref="AM23">
    <cfRule type="cellIs" dxfId="257" priority="22" operator="equal">
      <formula>"Top!!"</formula>
    </cfRule>
    <cfRule type="cellIs" dxfId="256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255" priority="21" operator="equal">
      <formula>"x"</formula>
    </cfRule>
  </conditionalFormatting>
  <conditionalFormatting sqref="I7:I18">
    <cfRule type="cellIs" dxfId="254" priority="20" operator="equal">
      <formula>"x"</formula>
    </cfRule>
  </conditionalFormatting>
  <conditionalFormatting sqref="P7:P12 P14:P18">
    <cfRule type="cellIs" dxfId="253" priority="19" operator="equal">
      <formula>"x"</formula>
    </cfRule>
  </conditionalFormatting>
  <conditionalFormatting sqref="W7:W12 W14:W18">
    <cfRule type="cellIs" dxfId="252" priority="18" operator="equal">
      <formula>"x"</formula>
    </cfRule>
  </conditionalFormatting>
  <conditionalFormatting sqref="AD7:AD12 AD14:AD18">
    <cfRule type="cellIs" dxfId="251" priority="17" operator="equal">
      <formula>"x"</formula>
    </cfRule>
  </conditionalFormatting>
  <conditionalFormatting sqref="AK7:AK18">
    <cfRule type="cellIs" dxfId="250" priority="16" operator="equal">
      <formula>"x"</formula>
    </cfRule>
  </conditionalFormatting>
  <conditionalFormatting sqref="AS7:AS18">
    <cfRule type="cellIs" dxfId="249" priority="15" operator="equal">
      <formula>"x"</formula>
    </cfRule>
  </conditionalFormatting>
  <conditionalFormatting sqref="O13">
    <cfRule type="cellIs" dxfId="248" priority="14" operator="equal">
      <formula>"x"</formula>
    </cfRule>
  </conditionalFormatting>
  <conditionalFormatting sqref="P13">
    <cfRule type="cellIs" dxfId="247" priority="13" operator="equal">
      <formula>"x"</formula>
    </cfRule>
  </conditionalFormatting>
  <conditionalFormatting sqref="R13:T13">
    <cfRule type="cellIs" dxfId="246" priority="12" operator="equal">
      <formula>"x"</formula>
    </cfRule>
  </conditionalFormatting>
  <conditionalFormatting sqref="Y13:AA13">
    <cfRule type="cellIs" dxfId="245" priority="11" operator="equal">
      <formula>"x"</formula>
    </cfRule>
  </conditionalFormatting>
  <conditionalFormatting sqref="AF13:AH13 AJ13">
    <cfRule type="cellIs" dxfId="244" priority="10" operator="equal">
      <formula>"x"</formula>
    </cfRule>
  </conditionalFormatting>
  <conditionalFormatting sqref="G7:G18">
    <cfRule type="cellIs" dxfId="243" priority="9" operator="equal">
      <formula>"x"</formula>
    </cfRule>
  </conditionalFormatting>
  <conditionalFormatting sqref="N14:N18 N7:N12">
    <cfRule type="cellIs" dxfId="242" priority="8" operator="equal">
      <formula>"x"</formula>
    </cfRule>
  </conditionalFormatting>
  <conditionalFormatting sqref="N13">
    <cfRule type="cellIs" dxfId="241" priority="7" operator="equal">
      <formula>"x"</formula>
    </cfRule>
  </conditionalFormatting>
  <conditionalFormatting sqref="U14:U18 U7:U12">
    <cfRule type="cellIs" dxfId="240" priority="6" operator="equal">
      <formula>"x"</formula>
    </cfRule>
  </conditionalFormatting>
  <conditionalFormatting sqref="U13">
    <cfRule type="cellIs" dxfId="239" priority="5" operator="equal">
      <formula>"x"</formula>
    </cfRule>
  </conditionalFormatting>
  <conditionalFormatting sqref="AB14:AB18 AB7:AB12">
    <cfRule type="cellIs" dxfId="238" priority="4" operator="equal">
      <formula>"x"</formula>
    </cfRule>
  </conditionalFormatting>
  <conditionalFormatting sqref="AB13">
    <cfRule type="cellIs" dxfId="237" priority="3" operator="equal">
      <formula>"x"</formula>
    </cfRule>
  </conditionalFormatting>
  <conditionalFormatting sqref="AI7:AI18">
    <cfRule type="cellIs" dxfId="236" priority="2" operator="equal">
      <formula>"x"</formula>
    </cfRule>
  </conditionalFormatting>
  <conditionalFormatting sqref="AP7:AP18">
    <cfRule type="cellIs" dxfId="23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1"/>
  <sheetViews>
    <sheetView zoomScale="85" zoomScaleNormal="85" workbookViewId="0">
      <selection activeCell="AC14" sqref="AC14:AF17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10" width="3.5703125" style="20" bestFit="1" customWidth="1"/>
    <col min="11" max="11" width="4.7109375" style="20" customWidth="1"/>
    <col min="12" max="18" width="3.5703125" style="20" customWidth="1"/>
    <col min="19" max="19" width="4.7109375" style="20" customWidth="1"/>
    <col min="20" max="26" width="3.5703125" style="20" customWidth="1"/>
    <col min="27" max="27" width="4.7109375" style="20" customWidth="1"/>
    <col min="28" max="34" width="3.5703125" style="20" customWidth="1"/>
    <col min="35" max="35" width="4.7109375" style="20" customWidth="1"/>
    <col min="36" max="42" width="3.5703125" style="20" customWidth="1"/>
    <col min="43" max="43" width="4.7109375" style="20" customWidth="1"/>
    <col min="44" max="49" width="3.5703125" style="20" customWidth="1"/>
    <col min="50" max="50" width="9.140625" style="20" customWidth="1"/>
    <col min="51" max="51" width="14.7109375" style="20" customWidth="1"/>
    <col min="52" max="52" width="10.7109375" style="20" customWidth="1"/>
    <col min="53" max="53" width="24.28515625" style="20" customWidth="1"/>
    <col min="54" max="54" width="24.140625" style="20" customWidth="1"/>
    <col min="55" max="55" width="9.140625" style="20"/>
    <col min="56" max="60" width="9.28515625" style="20" bestFit="1" customWidth="1"/>
    <col min="61" max="16384" width="9.140625" style="20"/>
  </cols>
  <sheetData>
    <row r="1" spans="1:61" x14ac:dyDescent="0.25">
      <c r="A1" s="2"/>
      <c r="B1" s="2"/>
      <c r="C1" s="2"/>
      <c r="D1" s="125"/>
      <c r="E1" s="125"/>
      <c r="F1" s="125"/>
      <c r="G1" s="125"/>
      <c r="H1" s="125"/>
      <c r="I1" s="125"/>
      <c r="J1" s="63"/>
      <c r="K1" s="2"/>
      <c r="L1" s="125"/>
      <c r="M1" s="125"/>
      <c r="N1" s="125"/>
      <c r="O1" s="125"/>
      <c r="P1" s="125"/>
      <c r="Q1" s="125"/>
      <c r="R1" s="63"/>
      <c r="S1" s="2"/>
      <c r="T1" s="125"/>
      <c r="U1" s="125"/>
      <c r="V1" s="125"/>
      <c r="W1" s="125"/>
      <c r="X1" s="125"/>
      <c r="Y1" s="125"/>
      <c r="Z1" s="63"/>
      <c r="AA1" s="2"/>
      <c r="AB1" s="125" t="s">
        <v>44</v>
      </c>
      <c r="AC1" s="125"/>
      <c r="AD1" s="125"/>
      <c r="AE1" s="125"/>
      <c r="AF1" s="125"/>
      <c r="AG1" s="125"/>
      <c r="AH1" s="63"/>
      <c r="AI1" s="2"/>
      <c r="AJ1" s="126"/>
      <c r="AK1" s="125"/>
      <c r="AL1" s="125"/>
      <c r="AM1" s="125"/>
      <c r="AN1" s="125"/>
      <c r="AO1" s="125"/>
      <c r="AP1" s="63"/>
      <c r="AQ1" s="2"/>
      <c r="AR1" s="125"/>
      <c r="AS1" s="125"/>
      <c r="AT1" s="125"/>
      <c r="AU1" s="125"/>
      <c r="AV1" s="125"/>
      <c r="AW1" s="63"/>
      <c r="AX1" s="2"/>
    </row>
    <row r="2" spans="1:61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25"/>
      <c r="J2" s="63"/>
      <c r="K2" s="7"/>
      <c r="L2" s="125"/>
      <c r="M2" s="125"/>
      <c r="N2" s="125"/>
      <c r="O2" s="125"/>
      <c r="P2" s="125"/>
      <c r="Q2" s="125"/>
      <c r="R2" s="63"/>
      <c r="S2" s="7"/>
      <c r="T2" s="125"/>
      <c r="U2" s="125"/>
      <c r="V2" s="125"/>
      <c r="W2" s="125"/>
      <c r="X2" s="125"/>
      <c r="Y2" s="125"/>
      <c r="Z2" s="63"/>
      <c r="AA2" s="7"/>
      <c r="AB2" s="125"/>
      <c r="AC2" s="125"/>
      <c r="AD2" s="125"/>
      <c r="AE2" s="125"/>
      <c r="AF2" s="125"/>
      <c r="AG2" s="125"/>
      <c r="AH2" s="63"/>
      <c r="AI2" s="7"/>
      <c r="AJ2" s="125"/>
      <c r="AK2" s="125"/>
      <c r="AL2" s="125"/>
      <c r="AM2" s="125"/>
      <c r="AN2" s="125"/>
      <c r="AO2" s="125"/>
      <c r="AP2" s="63"/>
      <c r="AQ2" s="7"/>
      <c r="AR2" s="125"/>
      <c r="AS2" s="125"/>
      <c r="AT2" s="125"/>
      <c r="AU2" s="125"/>
      <c r="AV2" s="125"/>
      <c r="AW2" s="63"/>
      <c r="AX2" s="2"/>
    </row>
    <row r="3" spans="1:61" ht="15.75" x14ac:dyDescent="0.25">
      <c r="A3" s="127">
        <v>32</v>
      </c>
      <c r="B3" s="127"/>
      <c r="C3" s="2"/>
      <c r="D3" s="128" t="s">
        <v>17</v>
      </c>
      <c r="E3" s="128"/>
      <c r="F3" s="128"/>
      <c r="G3" s="128"/>
      <c r="H3" s="128"/>
      <c r="I3" s="128"/>
      <c r="J3" s="61"/>
      <c r="K3" s="2"/>
      <c r="L3" s="128" t="s">
        <v>16</v>
      </c>
      <c r="M3" s="128"/>
      <c r="N3" s="128"/>
      <c r="O3" s="128"/>
      <c r="P3" s="128"/>
      <c r="Q3" s="128"/>
      <c r="R3" s="61"/>
      <c r="S3" s="2"/>
      <c r="T3" s="128" t="s">
        <v>15</v>
      </c>
      <c r="U3" s="128"/>
      <c r="V3" s="128"/>
      <c r="W3" s="128"/>
      <c r="X3" s="128"/>
      <c r="Y3" s="128"/>
      <c r="Z3" s="61"/>
      <c r="AA3" s="2"/>
      <c r="AB3" s="128" t="s">
        <v>14</v>
      </c>
      <c r="AC3" s="128"/>
      <c r="AD3" s="128"/>
      <c r="AE3" s="128"/>
      <c r="AF3" s="128"/>
      <c r="AG3" s="128"/>
      <c r="AH3" s="61"/>
      <c r="AI3" s="2"/>
      <c r="AJ3" s="128" t="s">
        <v>13</v>
      </c>
      <c r="AK3" s="128"/>
      <c r="AL3" s="128"/>
      <c r="AM3" s="128"/>
      <c r="AN3" s="128"/>
      <c r="AO3" s="128"/>
      <c r="AP3" s="61"/>
      <c r="AQ3" s="2"/>
      <c r="AR3" s="128" t="s">
        <v>12</v>
      </c>
      <c r="AS3" s="128"/>
      <c r="AT3" s="128"/>
      <c r="AU3" s="128"/>
      <c r="AV3" s="128"/>
      <c r="AW3" s="61"/>
      <c r="AX3" s="2"/>
    </row>
    <row r="4" spans="1:61" x14ac:dyDescent="0.25">
      <c r="A4" s="127"/>
      <c r="B4" s="127"/>
      <c r="C4" s="1"/>
      <c r="D4" s="130">
        <f>IFERROR(VLOOKUP(A3,Weeknummers!D:E,2,FALSE),"")</f>
        <v>43318</v>
      </c>
      <c r="E4" s="130"/>
      <c r="F4" s="130"/>
      <c r="G4" s="130"/>
      <c r="H4" s="130"/>
      <c r="I4" s="130"/>
      <c r="J4" s="62"/>
      <c r="K4" s="2"/>
      <c r="L4" s="130">
        <f>IFERROR(SUM(+D4+1),"")</f>
        <v>43319</v>
      </c>
      <c r="M4" s="130"/>
      <c r="N4" s="130"/>
      <c r="O4" s="130"/>
      <c r="P4" s="130"/>
      <c r="Q4" s="130"/>
      <c r="R4" s="62"/>
      <c r="S4" s="2"/>
      <c r="T4" s="130">
        <f>IFERROR(SUM(+L4+1),"")</f>
        <v>43320</v>
      </c>
      <c r="U4" s="130"/>
      <c r="V4" s="130"/>
      <c r="W4" s="130"/>
      <c r="X4" s="130"/>
      <c r="Y4" s="130"/>
      <c r="Z4" s="62"/>
      <c r="AA4" s="2"/>
      <c r="AB4" s="130">
        <f>IFERROR(SUM(+T4+1),"")</f>
        <v>43321</v>
      </c>
      <c r="AC4" s="130"/>
      <c r="AD4" s="130"/>
      <c r="AE4" s="130"/>
      <c r="AF4" s="130"/>
      <c r="AG4" s="130"/>
      <c r="AH4" s="62"/>
      <c r="AI4" s="2"/>
      <c r="AJ4" s="130">
        <f>IFERROR(SUM(+AB4+1),"")</f>
        <v>43322</v>
      </c>
      <c r="AK4" s="130"/>
      <c r="AL4" s="130"/>
      <c r="AM4" s="130"/>
      <c r="AN4" s="130"/>
      <c r="AO4" s="130"/>
      <c r="AP4" s="62"/>
      <c r="AQ4" s="2"/>
      <c r="AR4" s="131">
        <f>IFERROR(SUM(+AJ4+1),"")</f>
        <v>43323</v>
      </c>
      <c r="AS4" s="131"/>
      <c r="AT4" s="131"/>
      <c r="AU4" s="131"/>
      <c r="AV4" s="131"/>
      <c r="AW4" s="62"/>
      <c r="AX4" s="2"/>
    </row>
    <row r="5" spans="1:61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</v>
      </c>
      <c r="J5" s="10" t="s">
        <v>33</v>
      </c>
      <c r="K5" s="2"/>
      <c r="L5" s="10" t="s">
        <v>4</v>
      </c>
      <c r="M5" s="10" t="s">
        <v>0</v>
      </c>
      <c r="N5" s="10" t="s">
        <v>1</v>
      </c>
      <c r="O5" s="10" t="s">
        <v>45</v>
      </c>
      <c r="P5" s="10" t="s">
        <v>35</v>
      </c>
      <c r="Q5" s="10" t="s">
        <v>3</v>
      </c>
      <c r="R5" s="10" t="s">
        <v>33</v>
      </c>
      <c r="S5" s="2"/>
      <c r="T5" s="10" t="s">
        <v>4</v>
      </c>
      <c r="U5" s="10" t="s">
        <v>0</v>
      </c>
      <c r="V5" s="10" t="s">
        <v>1</v>
      </c>
      <c r="W5" s="10" t="s">
        <v>45</v>
      </c>
      <c r="X5" s="10" t="s">
        <v>35</v>
      </c>
      <c r="Y5" s="10" t="s">
        <v>3</v>
      </c>
      <c r="Z5" s="10" t="s">
        <v>33</v>
      </c>
      <c r="AA5" s="2"/>
      <c r="AB5" s="10" t="s">
        <v>4</v>
      </c>
      <c r="AC5" s="10" t="s">
        <v>0</v>
      </c>
      <c r="AD5" s="10" t="s">
        <v>1</v>
      </c>
      <c r="AE5" s="10" t="s">
        <v>45</v>
      </c>
      <c r="AF5" s="10" t="s">
        <v>35</v>
      </c>
      <c r="AG5" s="10" t="s">
        <v>3</v>
      </c>
      <c r="AH5" s="10" t="s">
        <v>33</v>
      </c>
      <c r="AI5" s="2"/>
      <c r="AJ5" s="10" t="s">
        <v>4</v>
      </c>
      <c r="AK5" s="10" t="s">
        <v>0</v>
      </c>
      <c r="AL5" s="10" t="s">
        <v>1</v>
      </c>
      <c r="AM5" s="10" t="s">
        <v>45</v>
      </c>
      <c r="AN5" s="10" t="s">
        <v>35</v>
      </c>
      <c r="AO5" s="10" t="s">
        <v>3</v>
      </c>
      <c r="AP5" s="10" t="s">
        <v>33</v>
      </c>
      <c r="AQ5" s="2"/>
      <c r="AR5" s="27" t="s">
        <v>4</v>
      </c>
      <c r="AS5" s="27" t="s">
        <v>0</v>
      </c>
      <c r="AT5" s="27" t="s">
        <v>1</v>
      </c>
      <c r="AU5" s="27" t="s">
        <v>35</v>
      </c>
      <c r="AV5" s="27" t="s">
        <v>3</v>
      </c>
      <c r="AW5" s="10" t="s">
        <v>33</v>
      </c>
      <c r="AX5" s="2"/>
      <c r="BA5" s="21" t="s">
        <v>20</v>
      </c>
      <c r="BB5" s="21" t="s">
        <v>21</v>
      </c>
      <c r="BD5" s="25" t="s">
        <v>11</v>
      </c>
      <c r="BE5" s="25">
        <v>0</v>
      </c>
      <c r="BF5" s="25" t="s">
        <v>24</v>
      </c>
      <c r="BG5" s="25" t="s">
        <v>25</v>
      </c>
      <c r="BH5" s="25" t="s">
        <v>26</v>
      </c>
      <c r="BI5" s="20" t="s">
        <v>27</v>
      </c>
    </row>
    <row r="6" spans="1:61" s="34" customFormat="1" ht="24.95" customHeight="1" thickBot="1" x14ac:dyDescent="0.3">
      <c r="A6" s="29"/>
      <c r="B6" s="29"/>
      <c r="C6" s="30"/>
      <c r="D6" s="31" t="s">
        <v>31</v>
      </c>
      <c r="E6" s="31" t="s">
        <v>31</v>
      </c>
      <c r="F6" s="31" t="s">
        <v>31</v>
      </c>
      <c r="G6" s="54" t="s">
        <v>29</v>
      </c>
      <c r="H6" s="31" t="s">
        <v>29</v>
      </c>
      <c r="I6" s="31" t="s">
        <v>32</v>
      </c>
      <c r="J6" s="31" t="s">
        <v>30</v>
      </c>
      <c r="K6" s="24"/>
      <c r="L6" s="31" t="s">
        <v>31</v>
      </c>
      <c r="M6" s="31" t="s">
        <v>32</v>
      </c>
      <c r="N6" s="31" t="s">
        <v>29</v>
      </c>
      <c r="O6" s="43" t="s">
        <v>29</v>
      </c>
      <c r="P6" s="43" t="s">
        <v>31</v>
      </c>
      <c r="Q6" s="42" t="s">
        <v>31</v>
      </c>
      <c r="R6" s="31" t="s">
        <v>30</v>
      </c>
      <c r="S6" s="24"/>
      <c r="T6" s="31" t="s">
        <v>32</v>
      </c>
      <c r="U6" s="31" t="s">
        <v>30</v>
      </c>
      <c r="V6" s="31" t="s">
        <v>31</v>
      </c>
      <c r="W6" s="31" t="s">
        <v>31</v>
      </c>
      <c r="X6" s="31" t="s">
        <v>31</v>
      </c>
      <c r="Y6" s="31" t="s">
        <v>29</v>
      </c>
      <c r="Z6" s="31" t="s">
        <v>30</v>
      </c>
      <c r="AA6" s="24"/>
      <c r="AB6" s="31" t="s">
        <v>29</v>
      </c>
      <c r="AC6" s="31" t="s">
        <v>31</v>
      </c>
      <c r="AD6" s="31" t="s">
        <v>31</v>
      </c>
      <c r="AE6" s="43" t="s">
        <v>31</v>
      </c>
      <c r="AF6" s="43" t="s">
        <v>32</v>
      </c>
      <c r="AG6" s="42" t="s">
        <v>30</v>
      </c>
      <c r="AH6" s="31" t="s">
        <v>30</v>
      </c>
      <c r="AI6" s="24"/>
      <c r="AJ6" s="31" t="s">
        <v>30</v>
      </c>
      <c r="AK6" s="31" t="s">
        <v>29</v>
      </c>
      <c r="AL6" s="31" t="s">
        <v>32</v>
      </c>
      <c r="AM6" s="43" t="s">
        <v>31</v>
      </c>
      <c r="AN6" s="43" t="s">
        <v>31</v>
      </c>
      <c r="AO6" s="42" t="s">
        <v>31</v>
      </c>
      <c r="AP6" s="31" t="s">
        <v>30</v>
      </c>
      <c r="AQ6" s="24"/>
      <c r="AR6" s="32"/>
      <c r="AS6" s="33"/>
      <c r="AT6" s="33"/>
      <c r="AU6" s="33"/>
      <c r="AV6" s="33" t="s">
        <v>29</v>
      </c>
      <c r="AW6" s="33"/>
      <c r="AX6" s="24"/>
      <c r="BA6" s="35"/>
      <c r="BB6" s="35"/>
      <c r="BD6" s="59" t="s">
        <v>10</v>
      </c>
      <c r="BE6" s="59">
        <v>7</v>
      </c>
      <c r="BF6" s="59">
        <v>0.5</v>
      </c>
      <c r="BG6" s="59"/>
      <c r="BH6" s="59"/>
      <c r="BI6" s="34" t="s">
        <v>28</v>
      </c>
    </row>
    <row r="7" spans="1:61" ht="24.95" customHeight="1" x14ac:dyDescent="0.25">
      <c r="A7" s="11" t="s">
        <v>10</v>
      </c>
      <c r="B7" s="11">
        <v>7</v>
      </c>
      <c r="C7" s="7"/>
      <c r="D7" s="45" t="str">
        <f t="shared" ref="D7:J7" si="0">IFERROR(IF(HLOOKUP(D$6,$BF$5:$BI$18,2,FALSE)=0,"",HLOOKUP(D$6,$BF$5:$BI$18,2,FALSE)),"")</f>
        <v/>
      </c>
      <c r="E7" s="45" t="str">
        <f t="shared" si="0"/>
        <v/>
      </c>
      <c r="F7" s="45" t="str">
        <f t="shared" si="0"/>
        <v/>
      </c>
      <c r="G7" s="55">
        <f t="shared" si="0"/>
        <v>0.5</v>
      </c>
      <c r="H7" s="45">
        <f t="shared" si="0"/>
        <v>0.5</v>
      </c>
      <c r="I7" s="45" t="str">
        <f t="shared" si="0"/>
        <v/>
      </c>
      <c r="J7" s="45" t="str">
        <f t="shared" si="0"/>
        <v>x</v>
      </c>
      <c r="K7" s="12"/>
      <c r="L7" s="45" t="str">
        <f t="shared" ref="L7:R7" si="1">IFERROR(IF(HLOOKUP(L$6,$BF$5:$BI$18,2,FALSE)=0,"",HLOOKUP(L$6,$BF$5:$BI$18,2,FALSE)),"")</f>
        <v/>
      </c>
      <c r="M7" s="45" t="str">
        <f t="shared" si="1"/>
        <v/>
      </c>
      <c r="N7" s="45">
        <f t="shared" si="1"/>
        <v>0.5</v>
      </c>
      <c r="O7" s="55">
        <f t="shared" si="1"/>
        <v>0.5</v>
      </c>
      <c r="P7" s="44" t="str">
        <f t="shared" si="1"/>
        <v/>
      </c>
      <c r="Q7" s="39" t="str">
        <f t="shared" si="1"/>
        <v/>
      </c>
      <c r="R7" s="45" t="str">
        <f t="shared" si="1"/>
        <v>x</v>
      </c>
      <c r="S7" s="12"/>
      <c r="T7" s="45" t="str">
        <f t="shared" ref="T7:Z7" si="2">IFERROR(IF(HLOOKUP(T$6,$BF$5:$BI$18,2,FALSE)=0,"",HLOOKUP(T$6,$BF$5:$BI$18,2,FALSE)),"")</f>
        <v/>
      </c>
      <c r="U7" s="45" t="str">
        <f t="shared" si="2"/>
        <v>x</v>
      </c>
      <c r="V7" s="45" t="str">
        <f t="shared" si="2"/>
        <v/>
      </c>
      <c r="W7" s="45" t="str">
        <f t="shared" si="2"/>
        <v/>
      </c>
      <c r="X7" s="45" t="str">
        <f t="shared" si="2"/>
        <v/>
      </c>
      <c r="Y7" s="45">
        <f t="shared" si="2"/>
        <v>0.5</v>
      </c>
      <c r="Z7" s="45" t="str">
        <f t="shared" si="2"/>
        <v>x</v>
      </c>
      <c r="AA7" s="12"/>
      <c r="AB7" s="45">
        <f t="shared" ref="AB7:AH7" si="3">IFERROR(IF(HLOOKUP(AB$6,$BF$5:$BI$18,2,FALSE)=0,"",HLOOKUP(AB$6,$BF$5:$BI$18,2,FALSE)),"")</f>
        <v>0.5</v>
      </c>
      <c r="AC7" s="45" t="str">
        <f t="shared" si="3"/>
        <v/>
      </c>
      <c r="AD7" s="45" t="str">
        <f t="shared" si="3"/>
        <v/>
      </c>
      <c r="AE7" s="44" t="str">
        <f t="shared" si="3"/>
        <v/>
      </c>
      <c r="AF7" s="44" t="str">
        <f t="shared" si="3"/>
        <v/>
      </c>
      <c r="AG7" s="39" t="str">
        <f t="shared" si="3"/>
        <v>x</v>
      </c>
      <c r="AH7" s="45" t="str">
        <f t="shared" si="3"/>
        <v>x</v>
      </c>
      <c r="AI7" s="12"/>
      <c r="AJ7" s="45" t="str">
        <f t="shared" ref="AJ7:AP7" si="4">IFERROR(IF(HLOOKUP(AJ$6,$BF$5:$BI$18,2,FALSE)=0,"",HLOOKUP(AJ$6,$BF$5:$BI$18,2,FALSE)),"")</f>
        <v>x</v>
      </c>
      <c r="AK7" s="45">
        <f t="shared" si="4"/>
        <v>0.5</v>
      </c>
      <c r="AL7" s="45" t="str">
        <f t="shared" si="4"/>
        <v/>
      </c>
      <c r="AM7" s="44" t="str">
        <f t="shared" si="4"/>
        <v/>
      </c>
      <c r="AN7" s="44" t="str">
        <f t="shared" si="4"/>
        <v/>
      </c>
      <c r="AO7" s="39" t="str">
        <f t="shared" si="4"/>
        <v/>
      </c>
      <c r="AP7" s="45" t="str">
        <f t="shared" si="4"/>
        <v>x</v>
      </c>
      <c r="AQ7" s="12"/>
      <c r="AR7" s="45" t="str">
        <f t="shared" ref="AR7:AW7" si="5">IFERROR(IF(HLOOKUP(AR$6,$BF$5:$BI$18,2,FALSE)=0,"",HLOOKUP(AR$6,$BF$5:$BI$18,2,FALSE)),"")</f>
        <v/>
      </c>
      <c r="AS7" s="45" t="str">
        <f t="shared" si="5"/>
        <v/>
      </c>
      <c r="AT7" s="45" t="str">
        <f t="shared" si="5"/>
        <v/>
      </c>
      <c r="AU7" s="45" t="str">
        <f t="shared" si="5"/>
        <v/>
      </c>
      <c r="AV7" s="45">
        <f t="shared" si="5"/>
        <v>0.5</v>
      </c>
      <c r="AW7" s="45" t="str">
        <f t="shared" si="5"/>
        <v/>
      </c>
      <c r="AX7" s="2"/>
      <c r="AY7" s="13" t="s">
        <v>9</v>
      </c>
      <c r="AZ7" s="14">
        <f>+D19+L19+T19+AB19+AJ19+AR19</f>
        <v>32</v>
      </c>
      <c r="BA7" s="38">
        <f>IFERROR(IF(SUMIF($D$5:$AV$5,"Megen",$D$7:$AV$7)=0,"",SUMIF($D$5:$AV$5,"Megen",$D$7:$AV$7))*2,"")</f>
        <v>1</v>
      </c>
      <c r="BB7" s="38">
        <f>IFERROR(IF(SUMIF($D$5:$AV$5,"Megen",$D$18:$AV$18)=0,"",SUMIF($D$5:$AV$5,"Megen",$D$18:$AV$18)*2),"")</f>
        <v>1</v>
      </c>
      <c r="BD7" s="25">
        <v>7</v>
      </c>
      <c r="BE7" s="25">
        <v>8</v>
      </c>
      <c r="BF7" s="25">
        <v>1</v>
      </c>
      <c r="BG7" s="25"/>
      <c r="BH7" s="25"/>
      <c r="BI7" s="34" t="s">
        <v>28</v>
      </c>
    </row>
    <row r="8" spans="1:61" ht="24.95" customHeight="1" x14ac:dyDescent="0.25">
      <c r="A8" s="11">
        <v>7</v>
      </c>
      <c r="B8" s="11">
        <v>8</v>
      </c>
      <c r="C8" s="22"/>
      <c r="D8" s="45" t="str">
        <f t="shared" ref="D8:J8" si="6">IFERROR(IF(HLOOKUP(D$6,$BF$5:$BI$18,3,FALSE)=0,"",HLOOKUP(D$6,$BF$5:$BI$18,3,FALSE)),"")</f>
        <v/>
      </c>
      <c r="E8" s="45" t="str">
        <f t="shared" si="6"/>
        <v/>
      </c>
      <c r="F8" s="45" t="str">
        <f t="shared" si="6"/>
        <v/>
      </c>
      <c r="G8" s="55">
        <f t="shared" si="6"/>
        <v>1</v>
      </c>
      <c r="H8" s="45">
        <f t="shared" si="6"/>
        <v>1</v>
      </c>
      <c r="I8" s="45" t="str">
        <f t="shared" si="6"/>
        <v/>
      </c>
      <c r="J8" s="45" t="str">
        <f t="shared" si="6"/>
        <v>x</v>
      </c>
      <c r="K8" s="12"/>
      <c r="L8" s="45" t="str">
        <f t="shared" ref="L8:R8" si="7">IFERROR(IF(HLOOKUP(L$6,$BF$5:$BI$18,3,FALSE)=0,"",HLOOKUP(L$6,$BF$5:$BI$18,3,FALSE)),"")</f>
        <v/>
      </c>
      <c r="M8" s="45" t="str">
        <f t="shared" si="7"/>
        <v/>
      </c>
      <c r="N8" s="45">
        <f t="shared" si="7"/>
        <v>1</v>
      </c>
      <c r="O8" s="55">
        <f t="shared" si="7"/>
        <v>1</v>
      </c>
      <c r="P8" s="44" t="str">
        <f t="shared" si="7"/>
        <v/>
      </c>
      <c r="Q8" s="39" t="str">
        <f t="shared" si="7"/>
        <v/>
      </c>
      <c r="R8" s="45" t="str">
        <f t="shared" si="7"/>
        <v>x</v>
      </c>
      <c r="S8" s="12"/>
      <c r="T8" s="45" t="str">
        <f t="shared" ref="T8:Z8" si="8">IFERROR(IF(HLOOKUP(T$6,$BF$5:$BI$18,3,FALSE)=0,"",HLOOKUP(T$6,$BF$5:$BI$18,3,FALSE)),"")</f>
        <v/>
      </c>
      <c r="U8" s="45" t="str">
        <f t="shared" si="8"/>
        <v>x</v>
      </c>
      <c r="V8" s="45" t="str">
        <f t="shared" si="8"/>
        <v/>
      </c>
      <c r="W8" s="45" t="str">
        <f t="shared" si="8"/>
        <v/>
      </c>
      <c r="X8" s="45" t="str">
        <f t="shared" si="8"/>
        <v/>
      </c>
      <c r="Y8" s="45">
        <f t="shared" si="8"/>
        <v>1</v>
      </c>
      <c r="Z8" s="45" t="str">
        <f t="shared" si="8"/>
        <v>x</v>
      </c>
      <c r="AA8" s="12"/>
      <c r="AB8" s="45">
        <f t="shared" ref="AB8:AH8" si="9">IFERROR(IF(HLOOKUP(AB$6,$BF$5:$BI$18,3,FALSE)=0,"",HLOOKUP(AB$6,$BF$5:$BI$18,3,FALSE)),"")</f>
        <v>1</v>
      </c>
      <c r="AC8" s="45" t="str">
        <f t="shared" si="9"/>
        <v/>
      </c>
      <c r="AD8" s="45" t="str">
        <f t="shared" si="9"/>
        <v/>
      </c>
      <c r="AE8" s="44" t="str">
        <f t="shared" si="9"/>
        <v/>
      </c>
      <c r="AF8" s="44" t="str">
        <f t="shared" si="9"/>
        <v/>
      </c>
      <c r="AG8" s="39" t="str">
        <f t="shared" si="9"/>
        <v>x</v>
      </c>
      <c r="AH8" s="45" t="str">
        <f t="shared" si="9"/>
        <v>x</v>
      </c>
      <c r="AI8" s="12"/>
      <c r="AJ8" s="45" t="str">
        <f t="shared" ref="AJ8:AP8" si="10">IFERROR(IF(HLOOKUP(AJ$6,$BF$5:$BI$18,3,FALSE)=0,"",HLOOKUP(AJ$6,$BF$5:$BI$18,3,FALSE)),"")</f>
        <v>x</v>
      </c>
      <c r="AK8" s="45">
        <f t="shared" si="10"/>
        <v>1</v>
      </c>
      <c r="AL8" s="45" t="str">
        <f t="shared" si="10"/>
        <v/>
      </c>
      <c r="AM8" s="44" t="str">
        <f t="shared" si="10"/>
        <v/>
      </c>
      <c r="AN8" s="44" t="str">
        <f t="shared" si="10"/>
        <v/>
      </c>
      <c r="AO8" s="39" t="str">
        <f t="shared" si="10"/>
        <v/>
      </c>
      <c r="AP8" s="45" t="str">
        <f t="shared" si="10"/>
        <v>x</v>
      </c>
      <c r="AQ8" s="12"/>
      <c r="AR8" s="45" t="str">
        <f t="shared" ref="AR8:AW8" si="11">IFERROR(IF(HLOOKUP(AR$6,$BF$5:$BI$18,3,FALSE)=0,"",HLOOKUP(AR$6,$BF$5:$BI$18,3,FALSE)),"")</f>
        <v/>
      </c>
      <c r="AS8" s="45" t="str">
        <f t="shared" si="11"/>
        <v/>
      </c>
      <c r="AT8" s="45" t="str">
        <f t="shared" si="11"/>
        <v/>
      </c>
      <c r="AU8" s="45" t="str">
        <f t="shared" si="11"/>
        <v/>
      </c>
      <c r="AV8" s="45">
        <f t="shared" si="11"/>
        <v>1</v>
      </c>
      <c r="AW8" s="45" t="str">
        <f t="shared" si="11"/>
        <v/>
      </c>
      <c r="AX8" s="2"/>
      <c r="AY8" s="15" t="s">
        <v>8</v>
      </c>
      <c r="AZ8" s="16">
        <f>+E19+M19+U19+AC19+AK19+AS19</f>
        <v>32</v>
      </c>
      <c r="BA8" s="38">
        <f>IFERROR(IF(SUMIF($D$5:$AV$5,"Miguitte",$D$7:$AV$7)=0,"",SUMIF($D$5:$AV$5,"Miguitte",$D$7:$AV$7))*2,"")</f>
        <v>1</v>
      </c>
      <c r="BB8" s="38">
        <f>IFERROR(IF(SUMIF($D$5:$AV$5,"Miguitte",$D$18:$AV$18)=0,"",SUMIF($D$5:$AV$5,"Miguitte",$D$18:$AV$18)*2),"")</f>
        <v>1</v>
      </c>
      <c r="BD8" s="25">
        <v>8</v>
      </c>
      <c r="BE8" s="25">
        <v>9</v>
      </c>
      <c r="BF8" s="25">
        <v>1</v>
      </c>
      <c r="BG8" s="25">
        <v>0.5</v>
      </c>
      <c r="BH8" s="25">
        <v>1</v>
      </c>
      <c r="BI8" s="34" t="s">
        <v>28</v>
      </c>
    </row>
    <row r="9" spans="1:61" ht="24.95" customHeight="1" x14ac:dyDescent="0.25">
      <c r="A9" s="11">
        <v>8</v>
      </c>
      <c r="B9" s="11">
        <v>9</v>
      </c>
      <c r="C9" s="22"/>
      <c r="D9" s="45">
        <f t="shared" ref="D9:J9" si="12">IFERROR(IF(HLOOKUP(D$6,$BF$5:$BI$18,4,FALSE)=0,"",HLOOKUP(D$6,$BF$5:$BI$18,4,FALSE)),"")</f>
        <v>1</v>
      </c>
      <c r="E9" s="45">
        <f t="shared" si="12"/>
        <v>1</v>
      </c>
      <c r="F9" s="45">
        <f t="shared" si="12"/>
        <v>1</v>
      </c>
      <c r="G9" s="55">
        <f t="shared" si="12"/>
        <v>1</v>
      </c>
      <c r="H9" s="45">
        <f t="shared" si="12"/>
        <v>1</v>
      </c>
      <c r="I9" s="45">
        <f t="shared" si="12"/>
        <v>0.5</v>
      </c>
      <c r="J9" s="45" t="str">
        <f t="shared" si="12"/>
        <v>x</v>
      </c>
      <c r="K9" s="12"/>
      <c r="L9" s="45">
        <f t="shared" ref="L9:R9" si="13">IFERROR(IF(HLOOKUP(L$6,$BF$5:$BI$18,4,FALSE)=0,"",HLOOKUP(L$6,$BF$5:$BI$18,4,FALSE)),"")</f>
        <v>1</v>
      </c>
      <c r="M9" s="45">
        <f t="shared" si="13"/>
        <v>0.5</v>
      </c>
      <c r="N9" s="45">
        <f t="shared" si="13"/>
        <v>1</v>
      </c>
      <c r="O9" s="55">
        <f t="shared" si="13"/>
        <v>1</v>
      </c>
      <c r="P9" s="44">
        <f t="shared" si="13"/>
        <v>1</v>
      </c>
      <c r="Q9" s="39">
        <f t="shared" si="13"/>
        <v>1</v>
      </c>
      <c r="R9" s="45" t="str">
        <f t="shared" si="13"/>
        <v>x</v>
      </c>
      <c r="S9" s="12"/>
      <c r="T9" s="45">
        <f t="shared" ref="T9:Z9" si="14">IFERROR(IF(HLOOKUP(T$6,$BF$5:$BI$18,4,FALSE)=0,"",HLOOKUP(T$6,$BF$5:$BI$18,4,FALSE)),"")</f>
        <v>0.5</v>
      </c>
      <c r="U9" s="45" t="str">
        <f t="shared" si="14"/>
        <v>x</v>
      </c>
      <c r="V9" s="45">
        <f t="shared" si="14"/>
        <v>1</v>
      </c>
      <c r="W9" s="45">
        <f t="shared" si="14"/>
        <v>1</v>
      </c>
      <c r="X9" s="45">
        <f t="shared" si="14"/>
        <v>1</v>
      </c>
      <c r="Y9" s="45">
        <f t="shared" si="14"/>
        <v>1</v>
      </c>
      <c r="Z9" s="45" t="str">
        <f t="shared" si="14"/>
        <v>x</v>
      </c>
      <c r="AA9" s="12"/>
      <c r="AB9" s="45">
        <f t="shared" ref="AB9:AH9" si="15">IFERROR(IF(HLOOKUP(AB$6,$BF$5:$BI$18,4,FALSE)=0,"",HLOOKUP(AB$6,$BF$5:$BI$18,4,FALSE)),"")</f>
        <v>1</v>
      </c>
      <c r="AC9" s="45">
        <f t="shared" si="15"/>
        <v>1</v>
      </c>
      <c r="AD9" s="45">
        <f t="shared" si="15"/>
        <v>1</v>
      </c>
      <c r="AE9" s="44">
        <f t="shared" si="15"/>
        <v>1</v>
      </c>
      <c r="AF9" s="44">
        <f t="shared" si="15"/>
        <v>0.5</v>
      </c>
      <c r="AG9" s="39" t="str">
        <f t="shared" si="15"/>
        <v>x</v>
      </c>
      <c r="AH9" s="45" t="str">
        <f t="shared" si="15"/>
        <v>x</v>
      </c>
      <c r="AI9" s="12"/>
      <c r="AJ9" s="45" t="str">
        <f t="shared" ref="AJ9:AP9" si="16">IFERROR(IF(HLOOKUP(AJ$6,$BF$5:$BI$18,4,FALSE)=0,"",HLOOKUP(AJ$6,$BF$5:$BI$18,4,FALSE)),"")</f>
        <v>x</v>
      </c>
      <c r="AK9" s="45">
        <f t="shared" si="16"/>
        <v>1</v>
      </c>
      <c r="AL9" s="45">
        <f t="shared" si="16"/>
        <v>0.5</v>
      </c>
      <c r="AM9" s="44">
        <f t="shared" si="16"/>
        <v>1</v>
      </c>
      <c r="AN9" s="44">
        <f t="shared" si="16"/>
        <v>1</v>
      </c>
      <c r="AO9" s="39">
        <f t="shared" si="16"/>
        <v>1</v>
      </c>
      <c r="AP9" s="45" t="str">
        <f t="shared" si="16"/>
        <v>x</v>
      </c>
      <c r="AQ9" s="12"/>
      <c r="AR9" s="45" t="str">
        <f t="shared" ref="AR9:AW9" si="17">IFERROR(IF(HLOOKUP(AR$6,$BF$5:$BI$18,4,FALSE)=0,"",HLOOKUP(AR$6,$BF$5:$BI$18,4,FALSE)),"")</f>
        <v/>
      </c>
      <c r="AS9" s="45" t="str">
        <f t="shared" si="17"/>
        <v/>
      </c>
      <c r="AT9" s="45" t="str">
        <f t="shared" si="17"/>
        <v/>
      </c>
      <c r="AU9" s="45" t="str">
        <f t="shared" si="17"/>
        <v/>
      </c>
      <c r="AV9" s="45">
        <f t="shared" si="17"/>
        <v>1</v>
      </c>
      <c r="AW9" s="45" t="str">
        <f t="shared" si="17"/>
        <v/>
      </c>
      <c r="AX9" s="2"/>
      <c r="AY9" s="15" t="s">
        <v>7</v>
      </c>
      <c r="AZ9" s="16">
        <f>+F19+N19+V19+AD19+AL19+AT19</f>
        <v>40</v>
      </c>
      <c r="BA9" s="38">
        <f>IFERROR(IF(SUMIF($D$5:$AV$5,"Tim",$D$7:$AV$7)=0,"",SUMIF($D$5:$AV$5,"Tim",$D$7:$AV$7))*2,"")</f>
        <v>1</v>
      </c>
      <c r="BB9" s="38">
        <f>IFERROR(IF(SUMIF($D$5:$AV$5,"Tim",$D$18:$AV$18)=0,"",SUMIF($D$5:$AV$5,"Tim",$D$18:$AV$18)*2),"")</f>
        <v>1</v>
      </c>
      <c r="BD9" s="25">
        <v>9</v>
      </c>
      <c r="BE9" s="25">
        <v>10</v>
      </c>
      <c r="BF9" s="25">
        <v>1</v>
      </c>
      <c r="BG9" s="25">
        <v>1</v>
      </c>
      <c r="BH9" s="25">
        <v>1</v>
      </c>
      <c r="BI9" s="34" t="s">
        <v>28</v>
      </c>
    </row>
    <row r="10" spans="1:61" ht="24.95" customHeight="1" x14ac:dyDescent="0.25">
      <c r="A10" s="11">
        <v>9</v>
      </c>
      <c r="B10" s="11">
        <v>10</v>
      </c>
      <c r="C10" s="22"/>
      <c r="D10" s="45">
        <f t="shared" ref="D10:J10" si="18">IFERROR(IF(HLOOKUP(D$6,$BF$5:$BI$18,5,FALSE)=0,"",HLOOKUP(D$6,$BF$5:$BI$18,5,FALSE)),"")</f>
        <v>1</v>
      </c>
      <c r="E10" s="45">
        <f t="shared" si="18"/>
        <v>1</v>
      </c>
      <c r="F10" s="45">
        <f t="shared" si="18"/>
        <v>1</v>
      </c>
      <c r="G10" s="55">
        <f t="shared" si="18"/>
        <v>1</v>
      </c>
      <c r="H10" s="45">
        <f t="shared" si="18"/>
        <v>1</v>
      </c>
      <c r="I10" s="45">
        <f t="shared" si="18"/>
        <v>1</v>
      </c>
      <c r="J10" s="45" t="str">
        <f t="shared" si="18"/>
        <v>x</v>
      </c>
      <c r="K10" s="12"/>
      <c r="L10" s="45">
        <f t="shared" ref="L10:R10" si="19">IFERROR(IF(HLOOKUP(L$6,$BF$5:$BI$18,5,FALSE)=0,"",HLOOKUP(L$6,$BF$5:$BI$18,5,FALSE)),"")</f>
        <v>1</v>
      </c>
      <c r="M10" s="45">
        <f t="shared" si="19"/>
        <v>1</v>
      </c>
      <c r="N10" s="45">
        <f t="shared" si="19"/>
        <v>1</v>
      </c>
      <c r="O10" s="55">
        <f t="shared" si="19"/>
        <v>1</v>
      </c>
      <c r="P10" s="44">
        <f t="shared" si="19"/>
        <v>1</v>
      </c>
      <c r="Q10" s="39">
        <f t="shared" si="19"/>
        <v>1</v>
      </c>
      <c r="R10" s="45" t="str">
        <f t="shared" si="19"/>
        <v>x</v>
      </c>
      <c r="S10" s="12"/>
      <c r="T10" s="45">
        <f t="shared" ref="T10:Z10" si="20">IFERROR(IF(HLOOKUP(T$6,$BF$5:$BI$18,5,FALSE)=0,"",HLOOKUP(T$6,$BF$5:$BI$18,5,FALSE)),"")</f>
        <v>1</v>
      </c>
      <c r="U10" s="45" t="str">
        <f t="shared" si="20"/>
        <v>x</v>
      </c>
      <c r="V10" s="45">
        <f t="shared" si="20"/>
        <v>1</v>
      </c>
      <c r="W10" s="45">
        <f t="shared" si="20"/>
        <v>1</v>
      </c>
      <c r="X10" s="45">
        <f t="shared" si="20"/>
        <v>1</v>
      </c>
      <c r="Y10" s="45">
        <f t="shared" si="20"/>
        <v>1</v>
      </c>
      <c r="Z10" s="45" t="str">
        <f t="shared" si="20"/>
        <v>x</v>
      </c>
      <c r="AA10" s="12"/>
      <c r="AB10" s="45">
        <f t="shared" ref="AB10:AH10" si="21">IFERROR(IF(HLOOKUP(AB$6,$BF$5:$BI$18,5,FALSE)=0,"",HLOOKUP(AB$6,$BF$5:$BI$18,5,FALSE)),"")</f>
        <v>1</v>
      </c>
      <c r="AC10" s="45">
        <f t="shared" si="21"/>
        <v>1</v>
      </c>
      <c r="AD10" s="45">
        <f t="shared" si="21"/>
        <v>1</v>
      </c>
      <c r="AE10" s="44">
        <f t="shared" si="21"/>
        <v>1</v>
      </c>
      <c r="AF10" s="44">
        <f t="shared" si="21"/>
        <v>1</v>
      </c>
      <c r="AG10" s="39" t="str">
        <f t="shared" si="21"/>
        <v>x</v>
      </c>
      <c r="AH10" s="45" t="str">
        <f t="shared" si="21"/>
        <v>x</v>
      </c>
      <c r="AI10" s="12"/>
      <c r="AJ10" s="45" t="str">
        <f t="shared" ref="AJ10:AP10" si="22">IFERROR(IF(HLOOKUP(AJ$6,$BF$5:$BI$18,5,FALSE)=0,"",HLOOKUP(AJ$6,$BF$5:$BI$18,5,FALSE)),"")</f>
        <v>x</v>
      </c>
      <c r="AK10" s="45">
        <f t="shared" si="22"/>
        <v>1</v>
      </c>
      <c r="AL10" s="45">
        <f t="shared" si="22"/>
        <v>1</v>
      </c>
      <c r="AM10" s="44">
        <f t="shared" si="22"/>
        <v>1</v>
      </c>
      <c r="AN10" s="44">
        <f t="shared" si="22"/>
        <v>1</v>
      </c>
      <c r="AO10" s="39">
        <f t="shared" si="22"/>
        <v>1</v>
      </c>
      <c r="AP10" s="45" t="str">
        <f t="shared" si="22"/>
        <v>x</v>
      </c>
      <c r="AQ10" s="12"/>
      <c r="AR10" s="45" t="str">
        <f t="shared" ref="AR10:AW10" si="23">IFERROR(IF(HLOOKUP(AR$6,$BF$5:$BI$18,5,FALSE)=0,"",HLOOKUP(AR$6,$BF$5:$BI$18,5,FALSE)),"")</f>
        <v/>
      </c>
      <c r="AS10" s="45" t="str">
        <f t="shared" si="23"/>
        <v/>
      </c>
      <c r="AT10" s="45" t="str">
        <f t="shared" si="23"/>
        <v/>
      </c>
      <c r="AU10" s="45" t="str">
        <f t="shared" si="23"/>
        <v/>
      </c>
      <c r="AV10" s="45">
        <f t="shared" si="23"/>
        <v>1</v>
      </c>
      <c r="AW10" s="45" t="str">
        <f t="shared" si="23"/>
        <v/>
      </c>
      <c r="AX10" s="2"/>
      <c r="AY10" s="15" t="s">
        <v>37</v>
      </c>
      <c r="AZ10" s="16">
        <f>+H19+P19+X19+AF19+AN19+AU19</f>
        <v>40</v>
      </c>
      <c r="BA10" s="38">
        <f>IFERROR(IF(SUMIF($D$5:$AV$5,"David",$D$7:$AV$7)=0,"",SUMIF($D$5:$AV$5,"David",$D$7:$AV$7))*2,"")</f>
        <v>1</v>
      </c>
      <c r="BB10" s="38">
        <f>IFERROR(IF(SUMIF($D$5:$AV$5,"David",$D$18:$AV$18)=0,"",SUMIF($D$5:$AV$5,"David",$D$18:$AV$18)*2),"")</f>
        <v>1</v>
      </c>
      <c r="BD10" s="25">
        <v>10</v>
      </c>
      <c r="BE10" s="25">
        <v>11</v>
      </c>
      <c r="BF10" s="25">
        <v>1</v>
      </c>
      <c r="BG10" s="25">
        <v>1</v>
      </c>
      <c r="BH10" s="25">
        <v>1</v>
      </c>
      <c r="BI10" s="34" t="s">
        <v>28</v>
      </c>
    </row>
    <row r="11" spans="1:61" ht="24.95" customHeight="1" x14ac:dyDescent="0.25">
      <c r="A11" s="11">
        <v>10</v>
      </c>
      <c r="B11" s="11">
        <v>11</v>
      </c>
      <c r="C11" s="22"/>
      <c r="D11" s="45">
        <f t="shared" ref="D11:J11" si="24">IFERROR(IF(HLOOKUP(D$6,$BF$5:$BI$18,6,FALSE)=0,"",HLOOKUP(D$6,$BF$5:$BI$18,6,FALSE)),"")</f>
        <v>1</v>
      </c>
      <c r="E11" s="45">
        <f t="shared" si="24"/>
        <v>1</v>
      </c>
      <c r="F11" s="45">
        <f t="shared" si="24"/>
        <v>1</v>
      </c>
      <c r="G11" s="55">
        <f t="shared" si="24"/>
        <v>1</v>
      </c>
      <c r="H11" s="45">
        <f t="shared" si="24"/>
        <v>1</v>
      </c>
      <c r="I11" s="45">
        <f t="shared" si="24"/>
        <v>1</v>
      </c>
      <c r="J11" s="45" t="str">
        <f t="shared" si="24"/>
        <v>x</v>
      </c>
      <c r="K11" s="12"/>
      <c r="L11" s="45">
        <f t="shared" ref="L11:R11" si="25">IFERROR(IF(HLOOKUP(L$6,$BF$5:$BI$18,6,FALSE)=0,"",HLOOKUP(L$6,$BF$5:$BI$18,6,FALSE)),"")</f>
        <v>1</v>
      </c>
      <c r="M11" s="45">
        <f t="shared" si="25"/>
        <v>1</v>
      </c>
      <c r="N11" s="45">
        <f t="shared" si="25"/>
        <v>1</v>
      </c>
      <c r="O11" s="55">
        <f t="shared" si="25"/>
        <v>1</v>
      </c>
      <c r="P11" s="44">
        <f t="shared" si="25"/>
        <v>1</v>
      </c>
      <c r="Q11" s="39">
        <f t="shared" si="25"/>
        <v>1</v>
      </c>
      <c r="R11" s="45" t="str">
        <f t="shared" si="25"/>
        <v>x</v>
      </c>
      <c r="S11" s="12"/>
      <c r="T11" s="45">
        <f t="shared" ref="T11:Z11" si="26">IFERROR(IF(HLOOKUP(T$6,$BF$5:$BI$18,6,FALSE)=0,"",HLOOKUP(T$6,$BF$5:$BI$18,6,FALSE)),"")</f>
        <v>1</v>
      </c>
      <c r="U11" s="45" t="str">
        <f t="shared" si="26"/>
        <v>x</v>
      </c>
      <c r="V11" s="45">
        <f t="shared" si="26"/>
        <v>1</v>
      </c>
      <c r="W11" s="45">
        <f t="shared" si="26"/>
        <v>1</v>
      </c>
      <c r="X11" s="45">
        <f t="shared" si="26"/>
        <v>1</v>
      </c>
      <c r="Y11" s="45">
        <f t="shared" si="26"/>
        <v>1</v>
      </c>
      <c r="Z11" s="45" t="str">
        <f t="shared" si="26"/>
        <v>x</v>
      </c>
      <c r="AA11" s="12"/>
      <c r="AB11" s="45">
        <f t="shared" ref="AB11:AH11" si="27">IFERROR(IF(HLOOKUP(AB$6,$BF$5:$BI$18,6,FALSE)=0,"",HLOOKUP(AB$6,$BF$5:$BI$18,6,FALSE)),"")</f>
        <v>1</v>
      </c>
      <c r="AC11" s="45">
        <f t="shared" si="27"/>
        <v>1</v>
      </c>
      <c r="AD11" s="45">
        <f t="shared" si="27"/>
        <v>1</v>
      </c>
      <c r="AE11" s="44">
        <f t="shared" si="27"/>
        <v>1</v>
      </c>
      <c r="AF11" s="44">
        <f t="shared" si="27"/>
        <v>1</v>
      </c>
      <c r="AG11" s="39" t="str">
        <f t="shared" si="27"/>
        <v>x</v>
      </c>
      <c r="AH11" s="45" t="str">
        <f t="shared" si="27"/>
        <v>x</v>
      </c>
      <c r="AI11" s="12"/>
      <c r="AJ11" s="45" t="str">
        <f t="shared" ref="AJ11:AP11" si="28">IFERROR(IF(HLOOKUP(AJ$6,$BF$5:$BI$18,6,FALSE)=0,"",HLOOKUP(AJ$6,$BF$5:$BI$18,6,FALSE)),"")</f>
        <v>x</v>
      </c>
      <c r="AK11" s="45">
        <f t="shared" si="28"/>
        <v>1</v>
      </c>
      <c r="AL11" s="45">
        <f t="shared" si="28"/>
        <v>1</v>
      </c>
      <c r="AM11" s="44">
        <f t="shared" si="28"/>
        <v>1</v>
      </c>
      <c r="AN11" s="44">
        <f t="shared" si="28"/>
        <v>1</v>
      </c>
      <c r="AO11" s="39">
        <f t="shared" si="28"/>
        <v>1</v>
      </c>
      <c r="AP11" s="45" t="str">
        <f t="shared" si="28"/>
        <v>x</v>
      </c>
      <c r="AQ11" s="12"/>
      <c r="AR11" s="45" t="str">
        <f t="shared" ref="AR11:AW11" si="29">IFERROR(IF(HLOOKUP(AR$6,$BF$5:$BI$18,6,FALSE)=0,"",HLOOKUP(AR$6,$BF$5:$BI$18,6,FALSE)),"")</f>
        <v/>
      </c>
      <c r="AS11" s="45" t="str">
        <f t="shared" si="29"/>
        <v/>
      </c>
      <c r="AT11" s="45" t="str">
        <f t="shared" si="29"/>
        <v/>
      </c>
      <c r="AU11" s="45" t="str">
        <f t="shared" si="29"/>
        <v/>
      </c>
      <c r="AV11" s="45">
        <f t="shared" si="29"/>
        <v>1</v>
      </c>
      <c r="AW11" s="45" t="str">
        <f t="shared" si="29"/>
        <v/>
      </c>
      <c r="AX11" s="2"/>
      <c r="AY11" s="15" t="s">
        <v>6</v>
      </c>
      <c r="AZ11" s="16">
        <f>+I19+Q19+Y19+AG19+AO19+AV19</f>
        <v>37.5</v>
      </c>
      <c r="BA11" s="38">
        <f>IFERROR(IF(SUMIF($D$5:$AV$5,"Niek",$D$7:$AV$7)=0,"",SUMIF($D$5:$AV$5,"Niek",$D$7:$AV$7))*2,"")</f>
        <v>2</v>
      </c>
      <c r="BB11" s="38">
        <f>IFERROR(IF(SUMIF($D$5:$AV$5,"Niek",$D$18:$AV$18)=0,"",SUMIF($D$5:$AV$5,"Niek",$D$18:$AV$18)*2),"")</f>
        <v>1</v>
      </c>
      <c r="BD11" s="25">
        <v>11</v>
      </c>
      <c r="BE11" s="25">
        <v>12</v>
      </c>
      <c r="BF11" s="25">
        <v>1</v>
      </c>
      <c r="BG11" s="25">
        <v>1</v>
      </c>
      <c r="BH11" s="25">
        <v>1</v>
      </c>
      <c r="BI11" s="34" t="s">
        <v>28</v>
      </c>
    </row>
    <row r="12" spans="1:61" ht="24.95" customHeight="1" x14ac:dyDescent="0.25">
      <c r="A12" s="11">
        <v>11</v>
      </c>
      <c r="B12" s="11">
        <v>12</v>
      </c>
      <c r="C12" s="22"/>
      <c r="D12" s="45">
        <f t="shared" ref="D12:J12" si="30">IFERROR(IF(HLOOKUP(D$6,$BF$5:$BI$18,7,FALSE)=0,"",HLOOKUP(D$6,$BF$5:$BI$18,7,FALSE)),"")</f>
        <v>1</v>
      </c>
      <c r="E12" s="45">
        <f t="shared" si="30"/>
        <v>1</v>
      </c>
      <c r="F12" s="45">
        <f t="shared" si="30"/>
        <v>1</v>
      </c>
      <c r="G12" s="55">
        <f t="shared" si="30"/>
        <v>1</v>
      </c>
      <c r="H12" s="45">
        <f t="shared" si="30"/>
        <v>1</v>
      </c>
      <c r="I12" s="45">
        <f t="shared" si="30"/>
        <v>1</v>
      </c>
      <c r="J12" s="45" t="str">
        <f t="shared" si="30"/>
        <v>x</v>
      </c>
      <c r="K12" s="12"/>
      <c r="L12" s="45">
        <f t="shared" ref="L12:R12" si="31">IFERROR(IF(HLOOKUP(L$6,$BF$5:$BI$18,7,FALSE)=0,"",HLOOKUP(L$6,$BF$5:$BI$18,7,FALSE)),"")</f>
        <v>1</v>
      </c>
      <c r="M12" s="45">
        <f t="shared" si="31"/>
        <v>1</v>
      </c>
      <c r="N12" s="45">
        <f t="shared" si="31"/>
        <v>1</v>
      </c>
      <c r="O12" s="55">
        <f t="shared" si="31"/>
        <v>1</v>
      </c>
      <c r="P12" s="44">
        <f t="shared" si="31"/>
        <v>1</v>
      </c>
      <c r="Q12" s="39">
        <f t="shared" si="31"/>
        <v>1</v>
      </c>
      <c r="R12" s="45" t="str">
        <f t="shared" si="31"/>
        <v>x</v>
      </c>
      <c r="S12" s="12"/>
      <c r="T12" s="45">
        <f t="shared" ref="T12:Z12" si="32">IFERROR(IF(HLOOKUP(T$6,$BF$5:$BI$18,7,FALSE)=0,"",HLOOKUP(T$6,$BF$5:$BI$18,7,FALSE)),"")</f>
        <v>1</v>
      </c>
      <c r="U12" s="45" t="str">
        <f t="shared" si="32"/>
        <v>x</v>
      </c>
      <c r="V12" s="45">
        <f t="shared" si="32"/>
        <v>1</v>
      </c>
      <c r="W12" s="45">
        <f t="shared" si="32"/>
        <v>1</v>
      </c>
      <c r="X12" s="45">
        <f t="shared" si="32"/>
        <v>1</v>
      </c>
      <c r="Y12" s="45">
        <f t="shared" si="32"/>
        <v>1</v>
      </c>
      <c r="Z12" s="45" t="str">
        <f t="shared" si="32"/>
        <v>x</v>
      </c>
      <c r="AA12" s="12"/>
      <c r="AB12" s="45">
        <f t="shared" ref="AB12:AH12" si="33">IFERROR(IF(HLOOKUP(AB$6,$BF$5:$BI$18,7,FALSE)=0,"",HLOOKUP(AB$6,$BF$5:$BI$18,7,FALSE)),"")</f>
        <v>1</v>
      </c>
      <c r="AC12" s="45">
        <f t="shared" si="33"/>
        <v>1</v>
      </c>
      <c r="AD12" s="45">
        <f t="shared" si="33"/>
        <v>1</v>
      </c>
      <c r="AE12" s="44">
        <f t="shared" si="33"/>
        <v>1</v>
      </c>
      <c r="AF12" s="44">
        <f t="shared" si="33"/>
        <v>1</v>
      </c>
      <c r="AG12" s="39" t="str">
        <f t="shared" si="33"/>
        <v>x</v>
      </c>
      <c r="AH12" s="45" t="str">
        <f t="shared" si="33"/>
        <v>x</v>
      </c>
      <c r="AI12" s="12"/>
      <c r="AJ12" s="45" t="str">
        <f t="shared" ref="AJ12:AP12" si="34">IFERROR(IF(HLOOKUP(AJ$6,$BF$5:$BI$18,7,FALSE)=0,"",HLOOKUP(AJ$6,$BF$5:$BI$18,7,FALSE)),"")</f>
        <v>x</v>
      </c>
      <c r="AK12" s="45">
        <f t="shared" si="34"/>
        <v>1</v>
      </c>
      <c r="AL12" s="45">
        <f t="shared" si="34"/>
        <v>1</v>
      </c>
      <c r="AM12" s="44">
        <f t="shared" si="34"/>
        <v>1</v>
      </c>
      <c r="AN12" s="44">
        <f t="shared" si="34"/>
        <v>1</v>
      </c>
      <c r="AO12" s="39">
        <f t="shared" si="34"/>
        <v>1</v>
      </c>
      <c r="AP12" s="45" t="str">
        <f t="shared" si="34"/>
        <v>x</v>
      </c>
      <c r="AQ12" s="12"/>
      <c r="AR12" s="45" t="str">
        <f t="shared" ref="AR12:AW12" si="35">IFERROR(IF(HLOOKUP(AR$6,$BF$5:$BI$18,7,FALSE)=0,"",HLOOKUP(AR$6,$BF$5:$BI$18,7,FALSE)),"")</f>
        <v/>
      </c>
      <c r="AS12" s="45" t="str">
        <f t="shared" si="35"/>
        <v/>
      </c>
      <c r="AT12" s="45" t="str">
        <f t="shared" si="35"/>
        <v/>
      </c>
      <c r="AU12" s="45" t="str">
        <f t="shared" si="35"/>
        <v/>
      </c>
      <c r="AV12" s="45">
        <f t="shared" si="35"/>
        <v>1</v>
      </c>
      <c r="AW12" s="45" t="str">
        <f t="shared" si="35"/>
        <v/>
      </c>
      <c r="AX12" s="2"/>
      <c r="AY12" s="15" t="s">
        <v>34</v>
      </c>
      <c r="AZ12" s="16">
        <f>+J19+R19+Z19+AH19+AP19+AW19</f>
        <v>0</v>
      </c>
      <c r="BA12" s="38" t="str">
        <f>IFERROR(IF(SUMIF($D$5:$AV$5,"Stefan",$D$7:$AV$7)=0,"",SUMIF($D$5:$AV$5,"Stefan",$D$7:$AV$7))*2,"")</f>
        <v/>
      </c>
      <c r="BB12" s="38" t="str">
        <f>IFERROR(IF(SUMIF($D$5:$AV$5,"Stefan",$D$18:$AV$18)=0,"",SUMIF($D$5:$AV$5,"Stefan",$D$18:$AV$18)*2),"")</f>
        <v/>
      </c>
      <c r="BD12" s="25">
        <v>12</v>
      </c>
      <c r="BE12" s="25">
        <v>13</v>
      </c>
      <c r="BF12" s="25">
        <v>0.5</v>
      </c>
      <c r="BG12" s="25">
        <v>0.5</v>
      </c>
      <c r="BH12" s="25">
        <v>0.5</v>
      </c>
      <c r="BI12" s="34" t="s">
        <v>28</v>
      </c>
    </row>
    <row r="13" spans="1:61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56"/>
      <c r="H13" s="37"/>
      <c r="I13" s="37"/>
      <c r="J13" s="37"/>
      <c r="K13" s="2"/>
      <c r="L13" s="37"/>
      <c r="M13" s="37"/>
      <c r="N13" s="45"/>
      <c r="O13" s="56"/>
      <c r="P13" s="41"/>
      <c r="Q13" s="40"/>
      <c r="R13" s="37"/>
      <c r="S13" s="2"/>
      <c r="T13" s="37"/>
      <c r="U13" s="37"/>
      <c r="V13" s="37"/>
      <c r="W13" s="37"/>
      <c r="X13" s="37"/>
      <c r="Y13" s="45"/>
      <c r="Z13" s="37"/>
      <c r="AA13" s="2"/>
      <c r="AB13" s="37"/>
      <c r="AC13" s="45"/>
      <c r="AD13" s="37"/>
      <c r="AE13" s="41"/>
      <c r="AF13" s="41"/>
      <c r="AG13" s="40"/>
      <c r="AH13" s="37"/>
      <c r="AI13" s="2"/>
      <c r="AJ13" s="37"/>
      <c r="AK13" s="37"/>
      <c r="AL13" s="45"/>
      <c r="AM13" s="41"/>
      <c r="AN13" s="41"/>
      <c r="AO13" s="40"/>
      <c r="AP13" s="37"/>
      <c r="AQ13" s="2"/>
      <c r="AR13" s="37"/>
      <c r="AS13" s="37"/>
      <c r="AT13" s="37"/>
      <c r="AU13" s="37"/>
      <c r="AV13" s="37"/>
      <c r="AW13" s="37"/>
      <c r="AX13" s="2"/>
      <c r="BA13" s="58" t="str">
        <f>IF(SUM(BA7:BA12)=0,"LET OP, NIETS INGEVULD!!","Goed bezig!!")</f>
        <v>Goed bezig!!</v>
      </c>
      <c r="BB13" s="58" t="str">
        <f>IF(SUM(BB7:BB12)=0,"LET OP, NIETS INGEVULD!!","Goed bezig!!")</f>
        <v>Goed bezig!!</v>
      </c>
      <c r="BD13" s="25">
        <v>13</v>
      </c>
      <c r="BE13" s="25">
        <v>14</v>
      </c>
      <c r="BF13" s="25">
        <v>1</v>
      </c>
      <c r="BG13" s="25">
        <v>1</v>
      </c>
      <c r="BH13" s="25">
        <v>1</v>
      </c>
      <c r="BI13" s="34" t="s">
        <v>28</v>
      </c>
    </row>
    <row r="14" spans="1:61" ht="24.95" customHeight="1" x14ac:dyDescent="0.25">
      <c r="A14" s="11">
        <v>13</v>
      </c>
      <c r="B14" s="11">
        <v>14</v>
      </c>
      <c r="C14" s="22"/>
      <c r="D14" s="45">
        <f t="shared" ref="D14:J14" si="36">IFERROR(IF(HLOOKUP(D$6,$BF$5:$BI$18,9,FALSE)=0,"",HLOOKUP(D$6,$BF$5:$BI$18,9,FALSE)),"")</f>
        <v>1</v>
      </c>
      <c r="E14" s="45">
        <f t="shared" si="36"/>
        <v>1</v>
      </c>
      <c r="F14" s="45">
        <f t="shared" si="36"/>
        <v>1</v>
      </c>
      <c r="G14" s="55">
        <f t="shared" si="36"/>
        <v>1</v>
      </c>
      <c r="H14" s="45">
        <f t="shared" si="36"/>
        <v>1</v>
      </c>
      <c r="I14" s="45">
        <f t="shared" si="36"/>
        <v>1</v>
      </c>
      <c r="J14" s="45" t="str">
        <f t="shared" si="36"/>
        <v>x</v>
      </c>
      <c r="K14" s="12"/>
      <c r="L14" s="45">
        <f t="shared" ref="L14:R14" si="37">IFERROR(IF(HLOOKUP(L$6,$BF$5:$BI$18,9,FALSE)=0,"",HLOOKUP(L$6,$BF$5:$BI$18,9,FALSE)),"")</f>
        <v>1</v>
      </c>
      <c r="M14" s="45">
        <f t="shared" si="37"/>
        <v>1</v>
      </c>
      <c r="N14" s="45">
        <f t="shared" si="37"/>
        <v>1</v>
      </c>
      <c r="O14" s="55">
        <f t="shared" si="37"/>
        <v>1</v>
      </c>
      <c r="P14" s="44">
        <f t="shared" si="37"/>
        <v>1</v>
      </c>
      <c r="Q14" s="39">
        <f t="shared" si="37"/>
        <v>1</v>
      </c>
      <c r="R14" s="45" t="str">
        <f t="shared" si="37"/>
        <v>x</v>
      </c>
      <c r="S14" s="12"/>
      <c r="T14" s="45">
        <f t="shared" ref="T14:Z14" si="38">IFERROR(IF(HLOOKUP(T$6,$BF$5:$BI$18,9,FALSE)=0,"",HLOOKUP(T$6,$BF$5:$BI$18,9,FALSE)),"")</f>
        <v>1</v>
      </c>
      <c r="U14" s="45" t="str">
        <f t="shared" si="38"/>
        <v>x</v>
      </c>
      <c r="V14" s="45">
        <f t="shared" si="38"/>
        <v>1</v>
      </c>
      <c r="W14" s="45">
        <f t="shared" si="38"/>
        <v>1</v>
      </c>
      <c r="X14" s="45">
        <f t="shared" si="38"/>
        <v>1</v>
      </c>
      <c r="Y14" s="45">
        <f t="shared" si="38"/>
        <v>1</v>
      </c>
      <c r="Z14" s="45" t="str">
        <f t="shared" si="38"/>
        <v>x</v>
      </c>
      <c r="AA14" s="12"/>
      <c r="AB14" s="46">
        <f t="shared" ref="AB14:AH14" si="39">IFERROR(IF(HLOOKUP(AB$6,$BF$5:$BI$18,9,FALSE)=0,"",HLOOKUP(AB$6,$BF$5:$BI$18,9,FALSE)),"")</f>
        <v>1</v>
      </c>
      <c r="AC14" s="45">
        <f t="shared" si="39"/>
        <v>1</v>
      </c>
      <c r="AD14" s="45">
        <f t="shared" si="39"/>
        <v>1</v>
      </c>
      <c r="AE14" s="44">
        <f t="shared" si="39"/>
        <v>1</v>
      </c>
      <c r="AF14" s="44">
        <f t="shared" si="39"/>
        <v>1</v>
      </c>
      <c r="AG14" s="39" t="str">
        <f t="shared" si="39"/>
        <v>x</v>
      </c>
      <c r="AH14" s="45" t="str">
        <f t="shared" si="39"/>
        <v>x</v>
      </c>
      <c r="AI14" s="12"/>
      <c r="AJ14" s="45" t="str">
        <f t="shared" ref="AJ14:AP14" si="40">IFERROR(IF(HLOOKUP(AJ$6,$BF$5:$BI$18,9,FALSE)=0,"",HLOOKUP(AJ$6,$BF$5:$BI$18,9,FALSE)),"")</f>
        <v>x</v>
      </c>
      <c r="AK14" s="46">
        <f t="shared" si="40"/>
        <v>1</v>
      </c>
      <c r="AL14" s="45">
        <f t="shared" si="40"/>
        <v>1</v>
      </c>
      <c r="AM14" s="44">
        <f t="shared" si="40"/>
        <v>1</v>
      </c>
      <c r="AN14" s="44">
        <f t="shared" si="40"/>
        <v>1</v>
      </c>
      <c r="AO14" s="39">
        <f t="shared" si="40"/>
        <v>1</v>
      </c>
      <c r="AP14" s="45" t="str">
        <f t="shared" si="40"/>
        <v>x</v>
      </c>
      <c r="AQ14" s="12"/>
      <c r="AR14" s="26"/>
      <c r="AS14" s="26"/>
      <c r="AT14" s="26"/>
      <c r="AU14" s="26"/>
      <c r="AV14" s="26"/>
      <c r="AW14" s="26"/>
      <c r="AX14" s="2"/>
      <c r="BD14" s="25">
        <v>14</v>
      </c>
      <c r="BE14" s="25">
        <v>15</v>
      </c>
      <c r="BF14" s="25">
        <v>1</v>
      </c>
      <c r="BG14" s="25">
        <v>1</v>
      </c>
      <c r="BH14" s="25">
        <v>1</v>
      </c>
      <c r="BI14" s="34" t="s">
        <v>28</v>
      </c>
    </row>
    <row r="15" spans="1:61" ht="24.95" customHeight="1" x14ac:dyDescent="0.25">
      <c r="A15" s="11">
        <v>14</v>
      </c>
      <c r="B15" s="11">
        <v>15</v>
      </c>
      <c r="C15" s="22"/>
      <c r="D15" s="45">
        <f t="shared" ref="D15:J15" si="41">IFERROR(IF(HLOOKUP(D$6,$BF$5:$BI$18,10,FALSE)=0,"",HLOOKUP(D$6,$BF$5:$BI$18,10,FALSE)),"")</f>
        <v>1</v>
      </c>
      <c r="E15" s="45">
        <f t="shared" si="41"/>
        <v>1</v>
      </c>
      <c r="F15" s="45">
        <f t="shared" si="41"/>
        <v>1</v>
      </c>
      <c r="G15" s="55">
        <f t="shared" si="41"/>
        <v>1</v>
      </c>
      <c r="H15" s="45">
        <f t="shared" si="41"/>
        <v>1</v>
      </c>
      <c r="I15" s="45">
        <f t="shared" si="41"/>
        <v>1</v>
      </c>
      <c r="J15" s="45" t="str">
        <f t="shared" si="41"/>
        <v>x</v>
      </c>
      <c r="K15" s="12"/>
      <c r="L15" s="45">
        <f t="shared" ref="L15:R15" si="42">IFERROR(IF(HLOOKUP(L$6,$BF$5:$BI$18,10,FALSE)=0,"",HLOOKUP(L$6,$BF$5:$BI$18,10,FALSE)),"")</f>
        <v>1</v>
      </c>
      <c r="M15" s="45">
        <f t="shared" si="42"/>
        <v>1</v>
      </c>
      <c r="N15" s="45">
        <f t="shared" si="42"/>
        <v>1</v>
      </c>
      <c r="O15" s="55">
        <f t="shared" si="42"/>
        <v>1</v>
      </c>
      <c r="P15" s="44">
        <f t="shared" si="42"/>
        <v>1</v>
      </c>
      <c r="Q15" s="39">
        <f t="shared" si="42"/>
        <v>1</v>
      </c>
      <c r="R15" s="45" t="str">
        <f t="shared" si="42"/>
        <v>x</v>
      </c>
      <c r="S15" s="12"/>
      <c r="T15" s="45">
        <f t="shared" ref="T15:Z15" si="43">IFERROR(IF(HLOOKUP(T$6,$BF$5:$BI$18,10,FALSE)=0,"",HLOOKUP(T$6,$BF$5:$BI$18,10,FALSE)),"")</f>
        <v>1</v>
      </c>
      <c r="U15" s="45" t="str">
        <f t="shared" si="43"/>
        <v>x</v>
      </c>
      <c r="V15" s="45">
        <f t="shared" si="43"/>
        <v>1</v>
      </c>
      <c r="W15" s="45">
        <f t="shared" si="43"/>
        <v>1</v>
      </c>
      <c r="X15" s="45">
        <f t="shared" si="43"/>
        <v>1</v>
      </c>
      <c r="Y15" s="45">
        <f t="shared" si="43"/>
        <v>1</v>
      </c>
      <c r="Z15" s="45" t="str">
        <f t="shared" si="43"/>
        <v>x</v>
      </c>
      <c r="AA15" s="12"/>
      <c r="AB15" s="46">
        <f t="shared" ref="AB15:AH15" si="44">IFERROR(IF(HLOOKUP(AB$6,$BF$5:$BI$18,10,FALSE)=0,"",HLOOKUP(AB$6,$BF$5:$BI$18,10,FALSE)),"")</f>
        <v>1</v>
      </c>
      <c r="AC15" s="45">
        <f t="shared" si="44"/>
        <v>1</v>
      </c>
      <c r="AD15" s="45">
        <f t="shared" si="44"/>
        <v>1</v>
      </c>
      <c r="AE15" s="44">
        <f t="shared" si="44"/>
        <v>1</v>
      </c>
      <c r="AF15" s="44">
        <f t="shared" si="44"/>
        <v>1</v>
      </c>
      <c r="AG15" s="39" t="str">
        <f t="shared" si="44"/>
        <v>x</v>
      </c>
      <c r="AH15" s="45" t="str">
        <f t="shared" si="44"/>
        <v>x</v>
      </c>
      <c r="AI15" s="12"/>
      <c r="AJ15" s="45" t="str">
        <f t="shared" ref="AJ15:AP15" si="45">IFERROR(IF(HLOOKUP(AJ$6,$BF$5:$BI$18,10,FALSE)=0,"",HLOOKUP(AJ$6,$BF$5:$BI$18,10,FALSE)),"")</f>
        <v>x</v>
      </c>
      <c r="AK15" s="46">
        <f t="shared" si="45"/>
        <v>1</v>
      </c>
      <c r="AL15" s="45">
        <f t="shared" si="45"/>
        <v>1</v>
      </c>
      <c r="AM15" s="44">
        <f t="shared" si="45"/>
        <v>1</v>
      </c>
      <c r="AN15" s="44">
        <f t="shared" si="45"/>
        <v>1</v>
      </c>
      <c r="AO15" s="39">
        <f t="shared" si="45"/>
        <v>1</v>
      </c>
      <c r="AP15" s="45" t="str">
        <f t="shared" si="45"/>
        <v>x</v>
      </c>
      <c r="AQ15" s="12"/>
      <c r="AR15" s="26"/>
      <c r="AS15" s="26"/>
      <c r="AT15" s="26"/>
      <c r="AU15" s="26"/>
      <c r="AV15" s="26"/>
      <c r="AW15" s="26"/>
      <c r="AX15" s="2"/>
      <c r="BD15" s="25">
        <v>15</v>
      </c>
      <c r="BE15" s="25">
        <v>16</v>
      </c>
      <c r="BF15" s="25">
        <v>0.5</v>
      </c>
      <c r="BG15" s="25">
        <v>1</v>
      </c>
      <c r="BH15" s="25">
        <v>1</v>
      </c>
      <c r="BI15" s="34" t="s">
        <v>28</v>
      </c>
    </row>
    <row r="16" spans="1:61" ht="24.95" customHeight="1" x14ac:dyDescent="0.25">
      <c r="A16" s="11">
        <v>15</v>
      </c>
      <c r="B16" s="11">
        <v>16</v>
      </c>
      <c r="C16" s="22"/>
      <c r="D16" s="45">
        <f t="shared" ref="D16:J16" si="46">IFERROR(IF(HLOOKUP(D$6,$BF$5:$BI$18,11,FALSE)=0,"",HLOOKUP(D$6,$BF$5:$BI$18,11,FALSE)),"")</f>
        <v>1</v>
      </c>
      <c r="E16" s="45">
        <f t="shared" si="46"/>
        <v>1</v>
      </c>
      <c r="F16" s="45">
        <f t="shared" si="46"/>
        <v>1</v>
      </c>
      <c r="G16" s="55">
        <f t="shared" si="46"/>
        <v>0.5</v>
      </c>
      <c r="H16" s="45">
        <f t="shared" si="46"/>
        <v>0.5</v>
      </c>
      <c r="I16" s="45">
        <f t="shared" si="46"/>
        <v>1</v>
      </c>
      <c r="J16" s="45" t="str">
        <f t="shared" si="46"/>
        <v>x</v>
      </c>
      <c r="K16" s="12"/>
      <c r="L16" s="45">
        <f t="shared" ref="L16:R16" si="47">IFERROR(IF(HLOOKUP(L$6,$BF$5:$BI$18,11,FALSE)=0,"",HLOOKUP(L$6,$BF$5:$BI$18,11,FALSE)),"")</f>
        <v>1</v>
      </c>
      <c r="M16" s="45">
        <f t="shared" si="47"/>
        <v>1</v>
      </c>
      <c r="N16" s="45">
        <f t="shared" si="47"/>
        <v>0.5</v>
      </c>
      <c r="O16" s="55">
        <f t="shared" si="47"/>
        <v>0.5</v>
      </c>
      <c r="P16" s="44">
        <f t="shared" si="47"/>
        <v>1</v>
      </c>
      <c r="Q16" s="39">
        <f t="shared" si="47"/>
        <v>1</v>
      </c>
      <c r="R16" s="45" t="str">
        <f t="shared" si="47"/>
        <v>x</v>
      </c>
      <c r="S16" s="12"/>
      <c r="T16" s="45">
        <f t="shared" ref="T16:Z16" si="48">IFERROR(IF(HLOOKUP(T$6,$BF$5:$BI$18,11,FALSE)=0,"",HLOOKUP(T$6,$BF$5:$BI$18,11,FALSE)),"")</f>
        <v>1</v>
      </c>
      <c r="U16" s="45" t="str">
        <f t="shared" si="48"/>
        <v>x</v>
      </c>
      <c r="V16" s="45">
        <f t="shared" si="48"/>
        <v>1</v>
      </c>
      <c r="W16" s="45">
        <f t="shared" si="48"/>
        <v>1</v>
      </c>
      <c r="X16" s="45">
        <f t="shared" si="48"/>
        <v>1</v>
      </c>
      <c r="Y16" s="45">
        <f t="shared" si="48"/>
        <v>0.5</v>
      </c>
      <c r="Z16" s="45" t="str">
        <f t="shared" si="48"/>
        <v>x</v>
      </c>
      <c r="AA16" s="12"/>
      <c r="AB16" s="46">
        <f t="shared" ref="AB16:AH16" si="49">IFERROR(IF(HLOOKUP(AB$6,$BF$5:$BI$18,11,FALSE)=0,"",HLOOKUP(AB$6,$BF$5:$BI$18,11,FALSE)),"")</f>
        <v>0.5</v>
      </c>
      <c r="AC16" s="45">
        <f t="shared" si="49"/>
        <v>1</v>
      </c>
      <c r="AD16" s="45">
        <f t="shared" si="49"/>
        <v>1</v>
      </c>
      <c r="AE16" s="44">
        <f t="shared" si="49"/>
        <v>1</v>
      </c>
      <c r="AF16" s="44">
        <f t="shared" si="49"/>
        <v>1</v>
      </c>
      <c r="AG16" s="39" t="str">
        <f t="shared" si="49"/>
        <v>x</v>
      </c>
      <c r="AH16" s="45" t="str">
        <f t="shared" si="49"/>
        <v>x</v>
      </c>
      <c r="AI16" s="12"/>
      <c r="AJ16" s="45" t="str">
        <f t="shared" ref="AJ16:AP16" si="50">IFERROR(IF(HLOOKUP(AJ$6,$BF$5:$BI$18,11,FALSE)=0,"",HLOOKUP(AJ$6,$BF$5:$BI$18,11,FALSE)),"")</f>
        <v>x</v>
      </c>
      <c r="AK16" s="46">
        <f t="shared" si="50"/>
        <v>0.5</v>
      </c>
      <c r="AL16" s="45">
        <f t="shared" si="50"/>
        <v>1</v>
      </c>
      <c r="AM16" s="44">
        <f t="shared" si="50"/>
        <v>1</v>
      </c>
      <c r="AN16" s="44">
        <f t="shared" si="50"/>
        <v>1</v>
      </c>
      <c r="AO16" s="39">
        <f t="shared" si="50"/>
        <v>1</v>
      </c>
      <c r="AP16" s="45" t="str">
        <f t="shared" si="50"/>
        <v>x</v>
      </c>
      <c r="AQ16" s="12"/>
      <c r="AR16" s="26"/>
      <c r="AS16" s="26"/>
      <c r="AT16" s="26"/>
      <c r="AU16" s="26"/>
      <c r="AV16" s="26"/>
      <c r="AW16" s="26"/>
      <c r="AX16" s="2"/>
      <c r="BD16" s="25">
        <v>16</v>
      </c>
      <c r="BE16" s="25">
        <v>17</v>
      </c>
      <c r="BF16" s="25"/>
      <c r="BG16" s="25">
        <v>1</v>
      </c>
      <c r="BH16" s="25">
        <v>1</v>
      </c>
      <c r="BI16" s="34" t="s">
        <v>28</v>
      </c>
    </row>
    <row r="17" spans="1:61" ht="24.95" customHeight="1" x14ac:dyDescent="0.25">
      <c r="A17" s="11">
        <v>16</v>
      </c>
      <c r="B17" s="11">
        <v>17</v>
      </c>
      <c r="C17" s="22"/>
      <c r="D17" s="45">
        <f t="shared" ref="D17:J17" si="51">IFERROR(IF(HLOOKUP(D$6,$BF$5:$BI$18,12,FALSE)=0,"",HLOOKUP(D$6,$BF$5:$BI$18,12,FALSE)),"")</f>
        <v>1</v>
      </c>
      <c r="E17" s="45">
        <f t="shared" si="51"/>
        <v>1</v>
      </c>
      <c r="F17" s="45">
        <f t="shared" si="51"/>
        <v>1</v>
      </c>
      <c r="G17" s="55" t="str">
        <f t="shared" si="51"/>
        <v/>
      </c>
      <c r="H17" s="45" t="str">
        <f t="shared" si="51"/>
        <v/>
      </c>
      <c r="I17" s="45">
        <f t="shared" si="51"/>
        <v>1</v>
      </c>
      <c r="J17" s="45" t="str">
        <f t="shared" si="51"/>
        <v>x</v>
      </c>
      <c r="K17" s="12"/>
      <c r="L17" s="45">
        <f t="shared" ref="L17:R17" si="52">IFERROR(IF(HLOOKUP(L$6,$BF$5:$BI$18,12,FALSE)=0,"",HLOOKUP(L$6,$BF$5:$BI$18,12,FALSE)),"")</f>
        <v>1</v>
      </c>
      <c r="M17" s="45">
        <f t="shared" si="52"/>
        <v>1</v>
      </c>
      <c r="N17" s="45" t="str">
        <f t="shared" si="52"/>
        <v/>
      </c>
      <c r="O17" s="55" t="str">
        <f t="shared" si="52"/>
        <v/>
      </c>
      <c r="P17" s="44">
        <f t="shared" si="52"/>
        <v>1</v>
      </c>
      <c r="Q17" s="39">
        <f t="shared" si="52"/>
        <v>1</v>
      </c>
      <c r="R17" s="45" t="str">
        <f t="shared" si="52"/>
        <v>x</v>
      </c>
      <c r="S17" s="12"/>
      <c r="T17" s="45">
        <f t="shared" ref="T17:Z17" si="53">IFERROR(IF(HLOOKUP(T$6,$BF$5:$BI$18,12,FALSE)=0,"",HLOOKUP(T$6,$BF$5:$BI$18,12,FALSE)),"")</f>
        <v>1</v>
      </c>
      <c r="U17" s="45" t="str">
        <f t="shared" si="53"/>
        <v>x</v>
      </c>
      <c r="V17" s="45">
        <f t="shared" si="53"/>
        <v>1</v>
      </c>
      <c r="W17" s="45">
        <f t="shared" si="53"/>
        <v>1</v>
      </c>
      <c r="X17" s="45">
        <f t="shared" si="53"/>
        <v>1</v>
      </c>
      <c r="Y17" s="45" t="str">
        <f t="shared" si="53"/>
        <v/>
      </c>
      <c r="Z17" s="45" t="str">
        <f t="shared" si="53"/>
        <v>x</v>
      </c>
      <c r="AA17" s="12"/>
      <c r="AB17" s="45" t="str">
        <f t="shared" ref="AB17:AH17" si="54">IFERROR(IF(HLOOKUP(AB$6,$BF$5:$BI$18,12,FALSE)=0,"",HLOOKUP(AB$6,$BF$5:$BI$18,12,FALSE)),"")</f>
        <v/>
      </c>
      <c r="AC17" s="45">
        <f t="shared" si="54"/>
        <v>1</v>
      </c>
      <c r="AD17" s="45">
        <f t="shared" si="54"/>
        <v>1</v>
      </c>
      <c r="AE17" s="44">
        <f t="shared" si="54"/>
        <v>1</v>
      </c>
      <c r="AF17" s="44">
        <f t="shared" si="54"/>
        <v>1</v>
      </c>
      <c r="AG17" s="39" t="str">
        <f t="shared" si="54"/>
        <v>x</v>
      </c>
      <c r="AH17" s="45" t="str">
        <f t="shared" si="54"/>
        <v>x</v>
      </c>
      <c r="AI17" s="12"/>
      <c r="AJ17" s="45" t="str">
        <f t="shared" ref="AJ17:AP17" si="55">IFERROR(IF(HLOOKUP(AJ$6,$BF$5:$BI$18,12,FALSE)=0,"",HLOOKUP(AJ$6,$BF$5:$BI$18,12,FALSE)),"")</f>
        <v>x</v>
      </c>
      <c r="AK17" s="45" t="str">
        <f t="shared" si="55"/>
        <v/>
      </c>
      <c r="AL17" s="45">
        <f t="shared" si="55"/>
        <v>1</v>
      </c>
      <c r="AM17" s="44">
        <f t="shared" si="55"/>
        <v>1</v>
      </c>
      <c r="AN17" s="44">
        <f t="shared" si="55"/>
        <v>1</v>
      </c>
      <c r="AO17" s="39">
        <f t="shared" si="55"/>
        <v>1</v>
      </c>
      <c r="AP17" s="45" t="str">
        <f t="shared" si="55"/>
        <v>x</v>
      </c>
      <c r="AQ17" s="12"/>
      <c r="AR17" s="26"/>
      <c r="AS17" s="26"/>
      <c r="AT17" s="26"/>
      <c r="AU17" s="26"/>
      <c r="AV17" s="26"/>
      <c r="AW17" s="26"/>
      <c r="AX17" s="2"/>
      <c r="BD17" s="25">
        <v>17</v>
      </c>
      <c r="BE17" s="25" t="s">
        <v>5</v>
      </c>
      <c r="BF17" s="25"/>
      <c r="BG17" s="25">
        <v>0.5</v>
      </c>
      <c r="BH17" s="25"/>
      <c r="BI17" s="34" t="s">
        <v>28</v>
      </c>
    </row>
    <row r="18" spans="1:61" ht="24.95" customHeight="1" x14ac:dyDescent="0.25">
      <c r="A18" s="11">
        <v>17</v>
      </c>
      <c r="B18" s="11" t="s">
        <v>5</v>
      </c>
      <c r="C18" s="7"/>
      <c r="D18" s="45" t="str">
        <f t="shared" ref="D18:J18" si="56">IFERROR(IF(HLOOKUP(D$6,$BF$5:$BI$18,13,FALSE)=0,"",HLOOKUP(D$6,$BF$5:$BI$18,13,FALSE)),"")</f>
        <v/>
      </c>
      <c r="E18" s="45" t="str">
        <f t="shared" si="56"/>
        <v/>
      </c>
      <c r="F18" s="45" t="str">
        <f t="shared" si="56"/>
        <v/>
      </c>
      <c r="G18" s="55" t="str">
        <f t="shared" si="56"/>
        <v/>
      </c>
      <c r="H18" s="45" t="str">
        <f t="shared" si="56"/>
        <v/>
      </c>
      <c r="I18" s="45">
        <f t="shared" si="56"/>
        <v>0.5</v>
      </c>
      <c r="J18" s="45" t="str">
        <f t="shared" si="56"/>
        <v>x</v>
      </c>
      <c r="K18" s="12"/>
      <c r="L18" s="45" t="str">
        <f t="shared" ref="L18:R18" si="57">IFERROR(IF(HLOOKUP(L$6,$BF$5:$BI$18,13,FALSE)=0,"",HLOOKUP(L$6,$BF$5:$BI$18,13,FALSE)),"")</f>
        <v/>
      </c>
      <c r="M18" s="45">
        <f t="shared" si="57"/>
        <v>0.5</v>
      </c>
      <c r="N18" s="45" t="str">
        <f t="shared" si="57"/>
        <v/>
      </c>
      <c r="O18" s="55" t="str">
        <f t="shared" si="57"/>
        <v/>
      </c>
      <c r="P18" s="44" t="str">
        <f t="shared" si="57"/>
        <v/>
      </c>
      <c r="Q18" s="39" t="str">
        <f t="shared" si="57"/>
        <v/>
      </c>
      <c r="R18" s="45" t="str">
        <f t="shared" si="57"/>
        <v>x</v>
      </c>
      <c r="S18" s="12"/>
      <c r="T18" s="45">
        <f t="shared" ref="T18:Z18" si="58">IFERROR(IF(HLOOKUP(T$6,$BF$5:$BI$18,13,FALSE)=0,"",HLOOKUP(T$6,$BF$5:$BI$18,13,FALSE)),"")</f>
        <v>0.5</v>
      </c>
      <c r="U18" s="45" t="str">
        <f t="shared" si="58"/>
        <v>x</v>
      </c>
      <c r="V18" s="45" t="str">
        <f t="shared" si="58"/>
        <v/>
      </c>
      <c r="W18" s="45" t="str">
        <f t="shared" si="58"/>
        <v/>
      </c>
      <c r="X18" s="45" t="str">
        <f t="shared" si="58"/>
        <v/>
      </c>
      <c r="Y18" s="45" t="str">
        <f t="shared" si="58"/>
        <v/>
      </c>
      <c r="Z18" s="45" t="str">
        <f t="shared" si="58"/>
        <v>x</v>
      </c>
      <c r="AA18" s="12"/>
      <c r="AB18" s="45" t="str">
        <f t="shared" ref="AB18:AH18" si="59">IFERROR(IF(HLOOKUP(AB$6,$BF$5:$BI$18,13,FALSE)=0,"",HLOOKUP(AB$6,$BF$5:$BI$18,13,FALSE)),"")</f>
        <v/>
      </c>
      <c r="AC18" s="45" t="str">
        <f t="shared" si="59"/>
        <v/>
      </c>
      <c r="AD18" s="45" t="str">
        <f t="shared" si="59"/>
        <v/>
      </c>
      <c r="AE18" s="44" t="str">
        <f t="shared" si="59"/>
        <v/>
      </c>
      <c r="AF18" s="44">
        <f t="shared" si="59"/>
        <v>0.5</v>
      </c>
      <c r="AG18" s="39" t="str">
        <f t="shared" si="59"/>
        <v>x</v>
      </c>
      <c r="AH18" s="45" t="str">
        <f t="shared" si="59"/>
        <v>x</v>
      </c>
      <c r="AI18" s="12"/>
      <c r="AJ18" s="45" t="str">
        <f t="shared" ref="AJ18:AP18" si="60">IFERROR(IF(HLOOKUP(AJ$6,$BF$5:$BI$18,13,FALSE)=0,"",HLOOKUP(AJ$6,$BF$5:$BI$18,13,FALSE)),"")</f>
        <v>x</v>
      </c>
      <c r="AK18" s="45" t="str">
        <f t="shared" si="60"/>
        <v/>
      </c>
      <c r="AL18" s="45">
        <f t="shared" si="60"/>
        <v>0.5</v>
      </c>
      <c r="AM18" s="44" t="str">
        <f t="shared" si="60"/>
        <v/>
      </c>
      <c r="AN18" s="44" t="str">
        <f t="shared" si="60"/>
        <v/>
      </c>
      <c r="AO18" s="39" t="str">
        <f t="shared" si="60"/>
        <v/>
      </c>
      <c r="AP18" s="45" t="str">
        <f t="shared" si="60"/>
        <v>x</v>
      </c>
      <c r="AQ18" s="12"/>
      <c r="AR18" s="26"/>
      <c r="AS18" s="26"/>
      <c r="AT18" s="26"/>
      <c r="AU18" s="26"/>
      <c r="AV18" s="26"/>
      <c r="AW18" s="26"/>
      <c r="AX18" s="2"/>
    </row>
    <row r="19" spans="1:61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W19" si="61">IFERROR(SUM(E7:E18),"0")</f>
        <v>8</v>
      </c>
      <c r="F19" s="18">
        <f t="shared" si="61"/>
        <v>8</v>
      </c>
      <c r="G19" s="18">
        <f t="shared" ref="G19" si="62">IFERROR(SUM(G7:G18),"0")</f>
        <v>8</v>
      </c>
      <c r="H19" s="18">
        <f t="shared" si="61"/>
        <v>8</v>
      </c>
      <c r="I19" s="18">
        <f t="shared" si="61"/>
        <v>8</v>
      </c>
      <c r="J19" s="18">
        <f t="shared" si="61"/>
        <v>0</v>
      </c>
      <c r="K19" s="36"/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ref="O19" si="63">IFERROR(SUM(O7:O18),"0")</f>
        <v>8</v>
      </c>
      <c r="P19" s="18">
        <f t="shared" si="61"/>
        <v>8</v>
      </c>
      <c r="Q19" s="18">
        <f t="shared" si="61"/>
        <v>8</v>
      </c>
      <c r="R19" s="18">
        <f t="shared" si="61"/>
        <v>0</v>
      </c>
      <c r="S19" s="36"/>
      <c r="T19" s="18">
        <f t="shared" si="61"/>
        <v>8</v>
      </c>
      <c r="U19" s="18">
        <f t="shared" si="61"/>
        <v>0</v>
      </c>
      <c r="V19" s="18">
        <f t="shared" si="61"/>
        <v>8</v>
      </c>
      <c r="W19" s="18">
        <f t="shared" ref="W19" si="64">IFERROR(SUM(W7:W18),"0")</f>
        <v>8</v>
      </c>
      <c r="X19" s="18">
        <f t="shared" si="61"/>
        <v>8</v>
      </c>
      <c r="Y19" s="18">
        <f t="shared" si="61"/>
        <v>8</v>
      </c>
      <c r="Z19" s="18">
        <f t="shared" si="61"/>
        <v>0</v>
      </c>
      <c r="AA19" s="36"/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18">
        <f t="shared" ref="AE19" si="65">IFERROR(SUM(AE7:AE18),"0")</f>
        <v>8</v>
      </c>
      <c r="AF19" s="18">
        <f t="shared" si="61"/>
        <v>8</v>
      </c>
      <c r="AG19" s="18">
        <f t="shared" si="61"/>
        <v>0</v>
      </c>
      <c r="AH19" s="18">
        <f t="shared" si="61"/>
        <v>0</v>
      </c>
      <c r="AI19" s="36"/>
      <c r="AJ19" s="18">
        <f t="shared" si="61"/>
        <v>0</v>
      </c>
      <c r="AK19" s="18">
        <f t="shared" si="61"/>
        <v>8</v>
      </c>
      <c r="AL19" s="18">
        <f t="shared" si="61"/>
        <v>8</v>
      </c>
      <c r="AM19" s="18">
        <f t="shared" ref="AM19" si="66">IFERROR(SUM(AM7:AM18),"0")</f>
        <v>8</v>
      </c>
      <c r="AN19" s="18">
        <f t="shared" si="61"/>
        <v>8</v>
      </c>
      <c r="AO19" s="18">
        <f t="shared" si="61"/>
        <v>8</v>
      </c>
      <c r="AP19" s="18">
        <f t="shared" si="61"/>
        <v>0</v>
      </c>
      <c r="AQ19" s="36"/>
      <c r="AR19" s="18">
        <f t="shared" si="61"/>
        <v>0</v>
      </c>
      <c r="AS19" s="18">
        <f t="shared" si="61"/>
        <v>0</v>
      </c>
      <c r="AT19" s="18">
        <f t="shared" si="61"/>
        <v>0</v>
      </c>
      <c r="AU19" s="18">
        <f t="shared" si="61"/>
        <v>0</v>
      </c>
      <c r="AV19" s="18">
        <f t="shared" si="61"/>
        <v>5.5</v>
      </c>
      <c r="AW19" s="18">
        <f t="shared" si="61"/>
        <v>0</v>
      </c>
      <c r="AX19" s="2"/>
    </row>
    <row r="20" spans="1:61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</v>
      </c>
      <c r="J20" s="10" t="s">
        <v>33</v>
      </c>
      <c r="K20" s="2"/>
      <c r="L20" s="10" t="s">
        <v>4</v>
      </c>
      <c r="M20" s="10" t="s">
        <v>0</v>
      </c>
      <c r="N20" s="10" t="s">
        <v>1</v>
      </c>
      <c r="O20" s="10" t="s">
        <v>45</v>
      </c>
      <c r="P20" s="10" t="s">
        <v>35</v>
      </c>
      <c r="Q20" s="10" t="s">
        <v>3</v>
      </c>
      <c r="R20" s="10" t="s">
        <v>33</v>
      </c>
      <c r="S20" s="2"/>
      <c r="T20" s="10" t="s">
        <v>4</v>
      </c>
      <c r="U20" s="10" t="s">
        <v>0</v>
      </c>
      <c r="V20" s="10" t="s">
        <v>1</v>
      </c>
      <c r="W20" s="10" t="s">
        <v>45</v>
      </c>
      <c r="X20" s="10" t="s">
        <v>35</v>
      </c>
      <c r="Y20" s="10" t="s">
        <v>3</v>
      </c>
      <c r="Z20" s="10" t="s">
        <v>33</v>
      </c>
      <c r="AA20" s="2"/>
      <c r="AB20" s="10" t="s">
        <v>4</v>
      </c>
      <c r="AC20" s="10" t="s">
        <v>0</v>
      </c>
      <c r="AD20" s="10" t="s">
        <v>1</v>
      </c>
      <c r="AE20" s="10" t="s">
        <v>45</v>
      </c>
      <c r="AF20" s="10" t="s">
        <v>35</v>
      </c>
      <c r="AG20" s="10" t="s">
        <v>3</v>
      </c>
      <c r="AH20" s="10" t="s">
        <v>33</v>
      </c>
      <c r="AI20" s="2"/>
      <c r="AJ20" s="10" t="s">
        <v>4</v>
      </c>
      <c r="AK20" s="10" t="s">
        <v>0</v>
      </c>
      <c r="AL20" s="10" t="s">
        <v>1</v>
      </c>
      <c r="AM20" s="10" t="s">
        <v>45</v>
      </c>
      <c r="AN20" s="10" t="s">
        <v>35</v>
      </c>
      <c r="AO20" s="10" t="s">
        <v>3</v>
      </c>
      <c r="AP20" s="10" t="s">
        <v>33</v>
      </c>
      <c r="AQ20" s="2"/>
      <c r="AR20" s="28" t="s">
        <v>4</v>
      </c>
      <c r="AS20" s="28" t="s">
        <v>0</v>
      </c>
      <c r="AT20" s="28" t="s">
        <v>1</v>
      </c>
      <c r="AU20" s="28" t="s">
        <v>35</v>
      </c>
      <c r="AV20" s="28" t="s">
        <v>3</v>
      </c>
      <c r="AW20" s="10" t="s">
        <v>33</v>
      </c>
      <c r="AX20" s="2"/>
    </row>
    <row r="21" spans="1:61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29"/>
      <c r="J21" s="60"/>
      <c r="K21" s="19"/>
      <c r="L21" s="129" t="s">
        <v>41</v>
      </c>
      <c r="M21" s="129"/>
      <c r="N21" s="129"/>
      <c r="O21" s="129"/>
      <c r="P21" s="129"/>
      <c r="Q21" s="129"/>
      <c r="R21" s="60"/>
      <c r="S21" s="19"/>
      <c r="T21" s="129" t="s">
        <v>35</v>
      </c>
      <c r="U21" s="129"/>
      <c r="V21" s="129"/>
      <c r="W21" s="129"/>
      <c r="X21" s="129"/>
      <c r="Y21" s="129"/>
      <c r="Z21" s="60"/>
      <c r="AA21" s="19"/>
      <c r="AB21" s="129" t="s">
        <v>0</v>
      </c>
      <c r="AC21" s="129"/>
      <c r="AD21" s="129"/>
      <c r="AE21" s="129"/>
      <c r="AF21" s="129"/>
      <c r="AG21" s="129"/>
      <c r="AH21" s="60"/>
      <c r="AI21" s="19"/>
      <c r="AJ21" s="129" t="s">
        <v>3</v>
      </c>
      <c r="AK21" s="129"/>
      <c r="AL21" s="129"/>
      <c r="AM21" s="129"/>
      <c r="AN21" s="129"/>
      <c r="AO21" s="129"/>
      <c r="AP21" s="60"/>
      <c r="AQ21" s="19"/>
      <c r="AR21" s="129"/>
      <c r="AS21" s="129"/>
      <c r="AT21" s="129"/>
      <c r="AU21" s="129"/>
      <c r="AV21" s="129"/>
      <c r="AW21" s="60"/>
      <c r="AX21" s="2"/>
    </row>
    <row r="22" spans="1:61" x14ac:dyDescent="0.25">
      <c r="D22" s="132" t="s">
        <v>22</v>
      </c>
      <c r="E22" s="132"/>
      <c r="F22" s="132"/>
      <c r="G22" s="64"/>
      <c r="H22" s="132" t="s">
        <v>23</v>
      </c>
      <c r="I22" s="132"/>
      <c r="J22" s="132"/>
      <c r="L22" s="132" t="s">
        <v>22</v>
      </c>
      <c r="M22" s="132"/>
      <c r="N22" s="132"/>
      <c r="O22" s="64"/>
      <c r="P22" s="132" t="s">
        <v>23</v>
      </c>
      <c r="Q22" s="132"/>
      <c r="R22" s="132"/>
      <c r="T22" s="132" t="s">
        <v>22</v>
      </c>
      <c r="U22" s="132"/>
      <c r="V22" s="132"/>
      <c r="W22" s="64"/>
      <c r="X22" s="132" t="s">
        <v>23</v>
      </c>
      <c r="Y22" s="132"/>
      <c r="Z22" s="132"/>
      <c r="AB22" s="132" t="s">
        <v>22</v>
      </c>
      <c r="AC22" s="132"/>
      <c r="AD22" s="132"/>
      <c r="AE22" s="64"/>
      <c r="AF22" s="132" t="s">
        <v>23</v>
      </c>
      <c r="AG22" s="132"/>
      <c r="AH22" s="132"/>
      <c r="AJ22" s="132" t="s">
        <v>22</v>
      </c>
      <c r="AK22" s="132"/>
      <c r="AL22" s="132"/>
      <c r="AM22" s="64"/>
      <c r="AN22" s="132" t="s">
        <v>23</v>
      </c>
      <c r="AO22" s="132"/>
      <c r="AP22" s="132"/>
      <c r="AR22" s="132" t="s">
        <v>22</v>
      </c>
      <c r="AS22" s="132"/>
      <c r="AT22" s="132"/>
      <c r="AU22" s="132"/>
      <c r="AV22" s="132"/>
      <c r="AW22" s="132"/>
      <c r="AX22" s="2"/>
    </row>
    <row r="23" spans="1:61" x14ac:dyDescent="0.25">
      <c r="D23" s="133" t="str">
        <f>IF(SUM(D7:J7)=0,"Let op!!","Top!!")</f>
        <v>Top!!</v>
      </c>
      <c r="E23" s="133"/>
      <c r="F23" s="133"/>
      <c r="G23" s="65"/>
      <c r="H23" s="133" t="str">
        <f>IF(SUM(D18:J18)=0,"Let op!!","Top!!")</f>
        <v>Top!!</v>
      </c>
      <c r="I23" s="133"/>
      <c r="J23" s="133"/>
      <c r="L23" s="133" t="str">
        <f>IF(SUM(L7:R7)=0,"Let op!!","Top!!")</f>
        <v>Top!!</v>
      </c>
      <c r="M23" s="133"/>
      <c r="N23" s="133"/>
      <c r="O23" s="65"/>
      <c r="P23" s="133" t="str">
        <f>IF(SUM(L18:R18)=0,"Let op!!","Top!!")</f>
        <v>Top!!</v>
      </c>
      <c r="Q23" s="133"/>
      <c r="R23" s="133"/>
      <c r="T23" s="133" t="str">
        <f>IF(SUM(T7:Z7)=0,"Let op!!","Top!!")</f>
        <v>Top!!</v>
      </c>
      <c r="U23" s="133"/>
      <c r="V23" s="133"/>
      <c r="W23" s="65"/>
      <c r="X23" s="133" t="str">
        <f>IF(SUM(T18:Z18)=0,"Let op!!","Top!!")</f>
        <v>Top!!</v>
      </c>
      <c r="Y23" s="133"/>
      <c r="Z23" s="133"/>
      <c r="AB23" s="133" t="str">
        <f>IF(SUM(AB7:AH7)=0,"Let op!!","Top!!")</f>
        <v>Top!!</v>
      </c>
      <c r="AC23" s="133"/>
      <c r="AD23" s="133"/>
      <c r="AE23" s="65"/>
      <c r="AF23" s="133" t="str">
        <f>IF(SUM(AB18:AH18)=0,"Let op!!","Top!!")</f>
        <v>Top!!</v>
      </c>
      <c r="AG23" s="133"/>
      <c r="AH23" s="133"/>
      <c r="AJ23" s="133" t="str">
        <f>IF(SUM(AJ7:AP7)=0,"Let op!!","Top!!")</f>
        <v>Top!!</v>
      </c>
      <c r="AK23" s="133"/>
      <c r="AL23" s="133"/>
      <c r="AM23" s="65"/>
      <c r="AN23" s="133" t="str">
        <f>IF(SUM(AJ18:AP18)=0,"Let op!!","Top!!")</f>
        <v>Top!!</v>
      </c>
      <c r="AO23" s="133"/>
      <c r="AP23" s="133"/>
      <c r="AR23" s="133" t="str">
        <f>IF(SUM(AR7:AV7)=0,"Let op!!","Top!!")</f>
        <v>Top!!</v>
      </c>
      <c r="AS23" s="133"/>
      <c r="AT23" s="133"/>
      <c r="AU23" s="133"/>
      <c r="AV23" s="133"/>
      <c r="AW23" s="133"/>
      <c r="AX23" s="2"/>
    </row>
    <row r="24" spans="1:61" x14ac:dyDescent="0.25">
      <c r="AX24" s="2"/>
    </row>
    <row r="25" spans="1:61" x14ac:dyDescent="0.25">
      <c r="AX25" s="2"/>
    </row>
    <row r="26" spans="1:61" x14ac:dyDescent="0.25">
      <c r="AX26" s="2"/>
    </row>
    <row r="27" spans="1:61" x14ac:dyDescent="0.25">
      <c r="AX27" s="2"/>
    </row>
    <row r="28" spans="1:61" x14ac:dyDescent="0.25">
      <c r="AX28" s="2"/>
    </row>
    <row r="29" spans="1:61" ht="30" customHeight="1" x14ac:dyDescent="0.25">
      <c r="AX29" s="2"/>
    </row>
    <row r="30" spans="1:61" ht="51" customHeight="1" x14ac:dyDescent="0.25">
      <c r="AX30" s="2"/>
    </row>
    <row r="31" spans="1:61" x14ac:dyDescent="0.25">
      <c r="AX31" s="19"/>
      <c r="AY31" s="23"/>
      <c r="AZ31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X23:Z23"/>
    <mergeCell ref="AB23:AD23"/>
    <mergeCell ref="AF23:AH23"/>
    <mergeCell ref="AJ23:AL23"/>
    <mergeCell ref="AN23:AP23"/>
    <mergeCell ref="AR23:AW23"/>
    <mergeCell ref="AB22:AD22"/>
    <mergeCell ref="AF22:AH22"/>
    <mergeCell ref="AJ22:AL22"/>
    <mergeCell ref="AN22:AP22"/>
    <mergeCell ref="AR22:AW22"/>
    <mergeCell ref="D23:F23"/>
    <mergeCell ref="H23:J23"/>
    <mergeCell ref="L23:N23"/>
    <mergeCell ref="P23:R23"/>
    <mergeCell ref="T23:V23"/>
    <mergeCell ref="X22:Z22"/>
    <mergeCell ref="D21:I21"/>
    <mergeCell ref="L21:Q21"/>
    <mergeCell ref="T21:Y21"/>
    <mergeCell ref="AB21:AG21"/>
    <mergeCell ref="D22:F22"/>
    <mergeCell ref="H22:J22"/>
    <mergeCell ref="L22:N22"/>
    <mergeCell ref="P22:R22"/>
    <mergeCell ref="T22:V22"/>
    <mergeCell ref="AJ21:AO21"/>
    <mergeCell ref="AR21:AV21"/>
    <mergeCell ref="AR3:AV3"/>
    <mergeCell ref="D4:I4"/>
    <mergeCell ref="L4:Q4"/>
    <mergeCell ref="T4:Y4"/>
    <mergeCell ref="AB4:AG4"/>
    <mergeCell ref="AJ4:AO4"/>
    <mergeCell ref="AR4:AV4"/>
    <mergeCell ref="AJ3:AO3"/>
    <mergeCell ref="A3:B4"/>
    <mergeCell ref="D3:I3"/>
    <mergeCell ref="L3:Q3"/>
    <mergeCell ref="T3:Y3"/>
    <mergeCell ref="AB3:AG3"/>
    <mergeCell ref="AR1:AV2"/>
    <mergeCell ref="D1:I2"/>
    <mergeCell ref="L1:Q2"/>
    <mergeCell ref="T1:Y2"/>
    <mergeCell ref="AB1:AG2"/>
    <mergeCell ref="AJ1:AO2"/>
  </mergeCells>
  <conditionalFormatting sqref="BA13">
    <cfRule type="cellIs" dxfId="1102" priority="56" operator="equal">
      <formula>"Goed bezig!!"</formula>
    </cfRule>
    <cfRule type="cellIs" dxfId="1101" priority="58" operator="equal">
      <formula>"LET OP, NIETS INGEVULD!!"</formula>
    </cfRule>
  </conditionalFormatting>
  <conditionalFormatting sqref="D23:F23">
    <cfRule type="cellIs" dxfId="1100" priority="53" operator="equal">
      <formula>"Top!!"</formula>
    </cfRule>
    <cfRule type="cellIs" dxfId="1099" priority="57" operator="equal">
      <formula>"Let op!!"</formula>
    </cfRule>
  </conditionalFormatting>
  <conditionalFormatting sqref="BB13">
    <cfRule type="cellIs" dxfId="1098" priority="54" operator="equal">
      <formula>"Goed bezig!!"</formula>
    </cfRule>
    <cfRule type="cellIs" dxfId="1097" priority="55" operator="equal">
      <formula>"LET OP, NIETS INGEVULD!!"</formula>
    </cfRule>
  </conditionalFormatting>
  <conditionalFormatting sqref="H23">
    <cfRule type="cellIs" dxfId="1096" priority="51" operator="equal">
      <formula>"Top!!"</formula>
    </cfRule>
    <cfRule type="cellIs" dxfId="1095" priority="52" operator="equal">
      <formula>"Let op!!"</formula>
    </cfRule>
  </conditionalFormatting>
  <conditionalFormatting sqref="L23:N23">
    <cfRule type="cellIs" dxfId="1094" priority="49" operator="equal">
      <formula>"Top!!"</formula>
    </cfRule>
    <cfRule type="cellIs" dxfId="1093" priority="50" operator="equal">
      <formula>"Let op!!"</formula>
    </cfRule>
  </conditionalFormatting>
  <conditionalFormatting sqref="P23">
    <cfRule type="cellIs" dxfId="1092" priority="47" operator="equal">
      <formula>"Top!!"</formula>
    </cfRule>
    <cfRule type="cellIs" dxfId="1091" priority="48" operator="equal">
      <formula>"Let op!!"</formula>
    </cfRule>
  </conditionalFormatting>
  <conditionalFormatting sqref="T23:V23">
    <cfRule type="cellIs" dxfId="1090" priority="45" operator="equal">
      <formula>"Top!!"</formula>
    </cfRule>
    <cfRule type="cellIs" dxfId="1089" priority="46" operator="equal">
      <formula>"Let op!!"</formula>
    </cfRule>
  </conditionalFormatting>
  <conditionalFormatting sqref="X23">
    <cfRule type="cellIs" dxfId="1088" priority="43" operator="equal">
      <formula>"Top!!"</formula>
    </cfRule>
    <cfRule type="cellIs" dxfId="1087" priority="44" operator="equal">
      <formula>"Let op!!"</formula>
    </cfRule>
  </conditionalFormatting>
  <conditionalFormatting sqref="AB23:AD23">
    <cfRule type="cellIs" dxfId="1086" priority="41" operator="equal">
      <formula>"Top!!"</formula>
    </cfRule>
    <cfRule type="cellIs" dxfId="1085" priority="42" operator="equal">
      <formula>"Let op!!"</formula>
    </cfRule>
  </conditionalFormatting>
  <conditionalFormatting sqref="AF23">
    <cfRule type="cellIs" dxfId="1084" priority="39" operator="equal">
      <formula>"Top!!"</formula>
    </cfRule>
    <cfRule type="cellIs" dxfId="1083" priority="40" operator="equal">
      <formula>"Let op!!"</formula>
    </cfRule>
  </conditionalFormatting>
  <conditionalFormatting sqref="AJ23:AL23">
    <cfRule type="cellIs" dxfId="1082" priority="37" operator="equal">
      <formula>"Top!!"</formula>
    </cfRule>
    <cfRule type="cellIs" dxfId="1081" priority="38" operator="equal">
      <formula>"Let op!!"</formula>
    </cfRule>
  </conditionalFormatting>
  <conditionalFormatting sqref="AN23">
    <cfRule type="cellIs" dxfId="1080" priority="35" operator="equal">
      <formula>"Top!!"</formula>
    </cfRule>
    <cfRule type="cellIs" dxfId="1079" priority="36" operator="equal">
      <formula>"Let op!!"</formula>
    </cfRule>
  </conditionalFormatting>
  <conditionalFormatting sqref="AR23">
    <cfRule type="cellIs" dxfId="1078" priority="33" operator="equal">
      <formula>"Top!!"</formula>
    </cfRule>
    <cfRule type="cellIs" dxfId="1077" priority="34" operator="equal">
      <formula>"Let op!!"</formula>
    </cfRule>
  </conditionalFormatting>
  <conditionalFormatting sqref="D7:F18 S7:V12 AA7:AD12 AI7:AL12 AQ7:AV18 K7:N18 S14:V18 S13 AA14:AD18 AA13 AI14:AL18 AI13 AO13 H7:I18 P14:Q18 P7:Q12 X14:Y18 X7:Y12 AF14:AG18 AF7:AG12 AN14:AO18 AN7:AO12">
    <cfRule type="cellIs" dxfId="1076" priority="32" operator="equal">
      <formula>"x"</formula>
    </cfRule>
  </conditionalFormatting>
  <conditionalFormatting sqref="J7:J18">
    <cfRule type="cellIs" dxfId="1075" priority="31" operator="equal">
      <formula>"x"</formula>
    </cfRule>
  </conditionalFormatting>
  <conditionalFormatting sqref="R7:R12 R14:R18">
    <cfRule type="cellIs" dxfId="1074" priority="30" operator="equal">
      <formula>"x"</formula>
    </cfRule>
  </conditionalFormatting>
  <conditionalFormatting sqref="Z7:Z12 Z14:Z18">
    <cfRule type="cellIs" dxfId="1073" priority="29" operator="equal">
      <formula>"x"</formula>
    </cfRule>
  </conditionalFormatting>
  <conditionalFormatting sqref="AH7:AH12 AH14:AH18">
    <cfRule type="cellIs" dxfId="1072" priority="28" operator="equal">
      <formula>"x"</formula>
    </cfRule>
  </conditionalFormatting>
  <conditionalFormatting sqref="AP7:AP18">
    <cfRule type="cellIs" dxfId="1071" priority="27" operator="equal">
      <formula>"x"</formula>
    </cfRule>
  </conditionalFormatting>
  <conditionalFormatting sqref="AW7:AW18">
    <cfRule type="cellIs" dxfId="1070" priority="26" operator="equal">
      <formula>"x"</formula>
    </cfRule>
  </conditionalFormatting>
  <conditionalFormatting sqref="P13">
    <cfRule type="cellIs" dxfId="1069" priority="25" operator="equal">
      <formula>"x"</formula>
    </cfRule>
  </conditionalFormatting>
  <conditionalFormatting sqref="Q13">
    <cfRule type="cellIs" dxfId="1068" priority="24" operator="equal">
      <formula>"x"</formula>
    </cfRule>
  </conditionalFormatting>
  <conditionalFormatting sqref="R13">
    <cfRule type="cellIs" dxfId="1067" priority="23" operator="equal">
      <formula>"x"</formula>
    </cfRule>
  </conditionalFormatting>
  <conditionalFormatting sqref="T13:V13 X13:Z13">
    <cfRule type="cellIs" dxfId="1066" priority="22" operator="equal">
      <formula>"x"</formula>
    </cfRule>
  </conditionalFormatting>
  <conditionalFormatting sqref="AB13:AD13 AF13:AH13">
    <cfRule type="cellIs" dxfId="1065" priority="21" operator="equal">
      <formula>"x"</formula>
    </cfRule>
  </conditionalFormatting>
  <conditionalFormatting sqref="AJ13:AL13 AN13">
    <cfRule type="cellIs" dxfId="1064" priority="20" operator="equal">
      <formula>"x"</formula>
    </cfRule>
  </conditionalFormatting>
  <conditionalFormatting sqref="G23">
    <cfRule type="cellIs" dxfId="1063" priority="18" operator="equal">
      <formula>"Top!!"</formula>
    </cfRule>
    <cfRule type="cellIs" dxfId="1062" priority="19" operator="equal">
      <formula>"Let op!!"</formula>
    </cfRule>
  </conditionalFormatting>
  <conditionalFormatting sqref="G7:G18">
    <cfRule type="cellIs" dxfId="1061" priority="17" operator="equal">
      <formula>"x"</formula>
    </cfRule>
  </conditionalFormatting>
  <conditionalFormatting sqref="O23">
    <cfRule type="cellIs" dxfId="1060" priority="15" operator="equal">
      <formula>"Top!!"</formula>
    </cfRule>
    <cfRule type="cellIs" dxfId="1059" priority="16" operator="equal">
      <formula>"Let op!!"</formula>
    </cfRule>
  </conditionalFormatting>
  <conditionalFormatting sqref="O14:O18 O7:O12">
    <cfRule type="cellIs" dxfId="1058" priority="14" operator="equal">
      <formula>"x"</formula>
    </cfRule>
  </conditionalFormatting>
  <conditionalFormatting sqref="O13">
    <cfRule type="cellIs" dxfId="1057" priority="13" operator="equal">
      <formula>"x"</formula>
    </cfRule>
  </conditionalFormatting>
  <conditionalFormatting sqref="W23">
    <cfRule type="cellIs" dxfId="1056" priority="11" operator="equal">
      <formula>"Top!!"</formula>
    </cfRule>
    <cfRule type="cellIs" dxfId="1055" priority="12" operator="equal">
      <formula>"Let op!!"</formula>
    </cfRule>
  </conditionalFormatting>
  <conditionalFormatting sqref="W14:W18 W7:W12">
    <cfRule type="cellIs" dxfId="1054" priority="10" operator="equal">
      <formula>"x"</formula>
    </cfRule>
  </conditionalFormatting>
  <conditionalFormatting sqref="W13">
    <cfRule type="cellIs" dxfId="1053" priority="9" operator="equal">
      <formula>"x"</formula>
    </cfRule>
  </conditionalFormatting>
  <conditionalFormatting sqref="AE23">
    <cfRule type="cellIs" dxfId="1052" priority="7" operator="equal">
      <formula>"Top!!"</formula>
    </cfRule>
    <cfRule type="cellIs" dxfId="1051" priority="8" operator="equal">
      <formula>"Let op!!"</formula>
    </cfRule>
  </conditionalFormatting>
  <conditionalFormatting sqref="AE14:AE18 AE7:AE12">
    <cfRule type="cellIs" dxfId="1050" priority="6" operator="equal">
      <formula>"x"</formula>
    </cfRule>
  </conditionalFormatting>
  <conditionalFormatting sqref="AE13">
    <cfRule type="cellIs" dxfId="1049" priority="5" operator="equal">
      <formula>"x"</formula>
    </cfRule>
  </conditionalFormatting>
  <conditionalFormatting sqref="AM23">
    <cfRule type="cellIs" dxfId="1048" priority="3" operator="equal">
      <formula>"Top!!"</formula>
    </cfRule>
    <cfRule type="cellIs" dxfId="1047" priority="4" operator="equal">
      <formula>"Let op!!"</formula>
    </cfRule>
  </conditionalFormatting>
  <conditionalFormatting sqref="AM14:AM18 AM7:AM12">
    <cfRule type="cellIs" dxfId="1046" priority="2" operator="equal">
      <formula>"x"</formula>
    </cfRule>
  </conditionalFormatting>
  <conditionalFormatting sqref="AM13">
    <cfRule type="cellIs" dxfId="1045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R21" sqref="R21:V21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/>
      <c r="E1" s="125"/>
      <c r="F1" s="125"/>
      <c r="G1" s="125"/>
      <c r="H1" s="125"/>
      <c r="I1" s="117"/>
      <c r="J1" s="2"/>
      <c r="K1" s="125"/>
      <c r="L1" s="125"/>
      <c r="M1" s="125"/>
      <c r="N1" s="125"/>
      <c r="O1" s="125"/>
      <c r="P1" s="117"/>
      <c r="Q1" s="2"/>
      <c r="R1" s="125" t="s">
        <v>50</v>
      </c>
      <c r="S1" s="125"/>
      <c r="T1" s="125"/>
      <c r="U1" s="125"/>
      <c r="V1" s="125"/>
      <c r="W1" s="117"/>
      <c r="X1" s="2"/>
      <c r="Y1" s="125" t="s">
        <v>40</v>
      </c>
      <c r="Z1" s="125"/>
      <c r="AA1" s="125"/>
      <c r="AB1" s="125"/>
      <c r="AC1" s="125"/>
      <c r="AD1" s="117"/>
      <c r="AE1" s="2"/>
      <c r="AF1" s="126"/>
      <c r="AG1" s="125"/>
      <c r="AH1" s="125"/>
      <c r="AI1" s="125"/>
      <c r="AJ1" s="125"/>
      <c r="AK1" s="117"/>
      <c r="AL1" s="2"/>
      <c r="AM1" s="125"/>
      <c r="AN1" s="125"/>
      <c r="AO1" s="125"/>
      <c r="AP1" s="125"/>
      <c r="AQ1" s="125"/>
      <c r="AR1" s="125"/>
      <c r="AS1" s="117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17"/>
      <c r="J2" s="7"/>
      <c r="K2" s="125"/>
      <c r="L2" s="125"/>
      <c r="M2" s="125"/>
      <c r="N2" s="125"/>
      <c r="O2" s="125"/>
      <c r="P2" s="117"/>
      <c r="Q2" s="7"/>
      <c r="R2" s="125"/>
      <c r="S2" s="125"/>
      <c r="T2" s="125"/>
      <c r="U2" s="125"/>
      <c r="V2" s="125"/>
      <c r="W2" s="117"/>
      <c r="X2" s="7"/>
      <c r="Y2" s="125"/>
      <c r="Z2" s="125"/>
      <c r="AA2" s="125"/>
      <c r="AB2" s="125"/>
      <c r="AC2" s="125"/>
      <c r="AD2" s="117"/>
      <c r="AE2" s="7"/>
      <c r="AF2" s="125"/>
      <c r="AG2" s="125"/>
      <c r="AH2" s="125"/>
      <c r="AI2" s="125"/>
      <c r="AJ2" s="125"/>
      <c r="AK2" s="117"/>
      <c r="AL2" s="7"/>
      <c r="AM2" s="125"/>
      <c r="AN2" s="125"/>
      <c r="AO2" s="125"/>
      <c r="AP2" s="125"/>
      <c r="AQ2" s="125"/>
      <c r="AR2" s="125"/>
      <c r="AS2" s="117"/>
      <c r="AT2" s="2"/>
    </row>
    <row r="3" spans="1:57" ht="15.75" x14ac:dyDescent="0.25">
      <c r="A3" s="127">
        <v>50</v>
      </c>
      <c r="B3" s="127"/>
      <c r="C3" s="2"/>
      <c r="D3" s="128" t="s">
        <v>17</v>
      </c>
      <c r="E3" s="128"/>
      <c r="F3" s="128"/>
      <c r="G3" s="128"/>
      <c r="H3" s="128"/>
      <c r="I3" s="115"/>
      <c r="J3" s="2"/>
      <c r="K3" s="128" t="s">
        <v>16</v>
      </c>
      <c r="L3" s="128"/>
      <c r="M3" s="128"/>
      <c r="N3" s="128"/>
      <c r="O3" s="128"/>
      <c r="P3" s="115"/>
      <c r="Q3" s="2"/>
      <c r="R3" s="128" t="s">
        <v>15</v>
      </c>
      <c r="S3" s="128"/>
      <c r="T3" s="128"/>
      <c r="U3" s="128"/>
      <c r="V3" s="128"/>
      <c r="W3" s="115"/>
      <c r="X3" s="2"/>
      <c r="Y3" s="128" t="s">
        <v>14</v>
      </c>
      <c r="Z3" s="128"/>
      <c r="AA3" s="128"/>
      <c r="AB3" s="128"/>
      <c r="AC3" s="128"/>
      <c r="AD3" s="115"/>
      <c r="AE3" s="2"/>
      <c r="AF3" s="128" t="s">
        <v>13</v>
      </c>
      <c r="AG3" s="128"/>
      <c r="AH3" s="128"/>
      <c r="AI3" s="128"/>
      <c r="AJ3" s="128"/>
      <c r="AK3" s="115"/>
      <c r="AL3" s="2"/>
      <c r="AM3" s="128" t="s">
        <v>12</v>
      </c>
      <c r="AN3" s="128"/>
      <c r="AO3" s="128"/>
      <c r="AP3" s="128"/>
      <c r="AQ3" s="128"/>
      <c r="AR3" s="128"/>
      <c r="AS3" s="115"/>
      <c r="AT3" s="2"/>
    </row>
    <row r="4" spans="1:57" x14ac:dyDescent="0.25">
      <c r="A4" s="127"/>
      <c r="B4" s="127"/>
      <c r="C4" s="1"/>
      <c r="D4" s="130">
        <f>IFERROR(VLOOKUP(A3,Weeknummers!D:E,2,FALSE),"")</f>
        <v>43444</v>
      </c>
      <c r="E4" s="130"/>
      <c r="F4" s="130"/>
      <c r="G4" s="130"/>
      <c r="H4" s="130"/>
      <c r="I4" s="116"/>
      <c r="J4" s="2"/>
      <c r="K4" s="130">
        <f>IFERROR(SUM(+D4+1),"")</f>
        <v>43445</v>
      </c>
      <c r="L4" s="130"/>
      <c r="M4" s="130"/>
      <c r="N4" s="130"/>
      <c r="O4" s="130"/>
      <c r="P4" s="116"/>
      <c r="Q4" s="2"/>
      <c r="R4" s="130">
        <f>IFERROR(SUM(+K4+1),"")</f>
        <v>43446</v>
      </c>
      <c r="S4" s="130"/>
      <c r="T4" s="130"/>
      <c r="U4" s="130"/>
      <c r="V4" s="130"/>
      <c r="W4" s="116"/>
      <c r="X4" s="2"/>
      <c r="Y4" s="130">
        <f>IFERROR(SUM(+R4+1),"")</f>
        <v>43447</v>
      </c>
      <c r="Z4" s="130"/>
      <c r="AA4" s="130"/>
      <c r="AB4" s="130"/>
      <c r="AC4" s="130"/>
      <c r="AD4" s="116"/>
      <c r="AE4" s="2"/>
      <c r="AF4" s="130">
        <f>IFERROR(SUM(+Y4+1),"")</f>
        <v>43448</v>
      </c>
      <c r="AG4" s="130"/>
      <c r="AH4" s="130"/>
      <c r="AI4" s="130"/>
      <c r="AJ4" s="130"/>
      <c r="AK4" s="116"/>
      <c r="AL4" s="2"/>
      <c r="AM4" s="131">
        <f>IFERROR(SUM(+AF4+1),"")</f>
        <v>43449</v>
      </c>
      <c r="AN4" s="131"/>
      <c r="AO4" s="131"/>
      <c r="AP4" s="131"/>
      <c r="AQ4" s="131"/>
      <c r="AR4" s="131"/>
      <c r="AS4" s="116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29</v>
      </c>
      <c r="E6" s="31" t="s">
        <v>32</v>
      </c>
      <c r="F6" s="31" t="s">
        <v>31</v>
      </c>
      <c r="G6" s="31" t="s">
        <v>31</v>
      </c>
      <c r="H6" s="31" t="s">
        <v>31</v>
      </c>
      <c r="I6" s="31" t="s">
        <v>31</v>
      </c>
      <c r="J6" s="24"/>
      <c r="K6" s="31" t="s">
        <v>31</v>
      </c>
      <c r="L6" s="31" t="s">
        <v>31</v>
      </c>
      <c r="M6" s="31" t="s">
        <v>29</v>
      </c>
      <c r="N6" s="31" t="s">
        <v>32</v>
      </c>
      <c r="O6" s="43" t="s">
        <v>31</v>
      </c>
      <c r="P6" s="31" t="s">
        <v>31</v>
      </c>
      <c r="Q6" s="24"/>
      <c r="R6" s="31" t="s">
        <v>31</v>
      </c>
      <c r="S6" s="31" t="s">
        <v>30</v>
      </c>
      <c r="T6" s="31" t="s">
        <v>31</v>
      </c>
      <c r="U6" s="31" t="s">
        <v>29</v>
      </c>
      <c r="V6" s="31" t="s">
        <v>32</v>
      </c>
      <c r="W6" s="31" t="s">
        <v>31</v>
      </c>
      <c r="X6" s="24"/>
      <c r="Y6" s="31" t="s">
        <v>31</v>
      </c>
      <c r="Z6" s="31" t="s">
        <v>29</v>
      </c>
      <c r="AA6" s="31" t="s">
        <v>32</v>
      </c>
      <c r="AB6" s="31" t="s">
        <v>31</v>
      </c>
      <c r="AC6" s="43" t="s">
        <v>31</v>
      </c>
      <c r="AD6" s="31" t="s">
        <v>31</v>
      </c>
      <c r="AE6" s="24"/>
      <c r="AF6" s="31" t="s">
        <v>31</v>
      </c>
      <c r="AG6" s="31" t="s">
        <v>31</v>
      </c>
      <c r="AH6" s="31" t="s">
        <v>31</v>
      </c>
      <c r="AI6" s="31" t="s">
        <v>31</v>
      </c>
      <c r="AJ6" s="43" t="s">
        <v>29</v>
      </c>
      <c r="AK6" s="31" t="s">
        <v>32</v>
      </c>
      <c r="AL6" s="24"/>
      <c r="AM6" s="32"/>
      <c r="AN6" s="33" t="s">
        <v>29</v>
      </c>
      <c r="AO6" s="33"/>
      <c r="AP6" s="33"/>
      <c r="AQ6" s="33"/>
      <c r="AR6" s="33"/>
      <c r="AS6" s="33"/>
      <c r="AT6" s="24"/>
      <c r="AW6" s="35"/>
      <c r="AX6" s="35"/>
      <c r="AZ6" s="113" t="s">
        <v>10</v>
      </c>
      <c r="BA6" s="113">
        <v>7</v>
      </c>
      <c r="BB6" s="113">
        <v>0.5</v>
      </c>
      <c r="BC6" s="113"/>
      <c r="BD6" s="113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>
        <f t="shared" ref="D7:I7" si="0">IFERROR(IF(HLOOKUP(D$6,$BB$5:$BE$18,2,FALSE)=0,"",HLOOKUP(D$6,$BB$5:$BE$18,2,FALSE)),"")</f>
        <v>0.5</v>
      </c>
      <c r="E7" s="45" t="str">
        <f t="shared" si="0"/>
        <v/>
      </c>
      <c r="F7" s="45" t="str">
        <f t="shared" si="0"/>
        <v/>
      </c>
      <c r="G7" s="45" t="str">
        <f t="shared" si="0"/>
        <v/>
      </c>
      <c r="H7" s="45" t="str">
        <f t="shared" si="0"/>
        <v/>
      </c>
      <c r="I7" s="45" t="str">
        <f t="shared" si="0"/>
        <v/>
      </c>
      <c r="J7" s="12"/>
      <c r="K7" s="45" t="str">
        <f t="shared" ref="K7:P7" si="1">IFERROR(IF(HLOOKUP(K$6,$BB$5:$BE$18,2,FALSE)=0,"",HLOOKUP(K$6,$BB$5:$BE$18,2,FALSE)),"")</f>
        <v/>
      </c>
      <c r="L7" s="45" t="str">
        <f t="shared" si="1"/>
        <v/>
      </c>
      <c r="M7" s="45">
        <f t="shared" si="1"/>
        <v>0.5</v>
      </c>
      <c r="N7" s="45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 t="str">
        <f t="shared" ref="R7:W7" si="2">IFERROR(IF(HLOOKUP(R$6,$BB$5:$BE$18,2,FALSE)=0,"",HLOOKUP(R$6,$BB$5:$BE$18,2,FALSE)),"")</f>
        <v/>
      </c>
      <c r="S7" s="45" t="str">
        <f t="shared" si="2"/>
        <v>x</v>
      </c>
      <c r="T7" s="45" t="str">
        <f t="shared" si="2"/>
        <v/>
      </c>
      <c r="U7" s="45">
        <f t="shared" si="2"/>
        <v>0.5</v>
      </c>
      <c r="V7" s="45" t="str">
        <f t="shared" si="2"/>
        <v/>
      </c>
      <c r="W7" s="45" t="str">
        <f t="shared" si="2"/>
        <v/>
      </c>
      <c r="X7" s="12"/>
      <c r="Y7" s="45" t="str">
        <f t="shared" ref="Y7:AD7" si="3">IFERROR(IF(HLOOKUP(Y$6,$BB$5:$BE$18,2,FALSE)=0,"",HLOOKUP(Y$6,$BB$5:$BE$18,2,FALSE)),"")</f>
        <v/>
      </c>
      <c r="Z7" s="45">
        <f t="shared" si="3"/>
        <v>0.5</v>
      </c>
      <c r="AA7" s="45" t="str">
        <f t="shared" si="3"/>
        <v/>
      </c>
      <c r="AB7" s="45" t="str">
        <f t="shared" si="3"/>
        <v/>
      </c>
      <c r="AC7" s="44" t="str">
        <f t="shared" si="3"/>
        <v/>
      </c>
      <c r="AD7" s="45" t="str">
        <f t="shared" si="3"/>
        <v/>
      </c>
      <c r="AE7" s="12"/>
      <c r="AF7" s="45" t="str">
        <f t="shared" ref="AF7:AK7" si="4">IFERROR(IF(HLOOKUP(AF$6,$BB$5:$BE$18,2,FALSE)=0,"",HLOOKUP(AF$6,$BB$5:$BE$18,2,FALSE)),"")</f>
        <v/>
      </c>
      <c r="AG7" s="45" t="str">
        <f t="shared" si="4"/>
        <v/>
      </c>
      <c r="AH7" s="45" t="str">
        <f t="shared" si="4"/>
        <v/>
      </c>
      <c r="AI7" s="45" t="str">
        <f t="shared" si="4"/>
        <v/>
      </c>
      <c r="AJ7" s="44">
        <f t="shared" si="4"/>
        <v>0.5</v>
      </c>
      <c r="AK7" s="45" t="str">
        <f t="shared" si="4"/>
        <v/>
      </c>
      <c r="AL7" s="12"/>
      <c r="AM7" s="45" t="str">
        <f t="shared" ref="AM7:AS7" si="5">IFERROR(IF(HLOOKUP(AM$6,$BB$5:$BE$18,2,FALSE)=0,"",HLOOKUP(AM$6,$BB$5:$BE$18,2,FALSE)),"")</f>
        <v/>
      </c>
      <c r="AN7" s="45">
        <f t="shared" si="5"/>
        <v>0.5</v>
      </c>
      <c r="AO7" s="45" t="str">
        <f t="shared" si="5"/>
        <v/>
      </c>
      <c r="AP7" s="45" t="str">
        <f t="shared" si="5"/>
        <v/>
      </c>
      <c r="AQ7" s="45" t="str">
        <f t="shared" si="5"/>
        <v/>
      </c>
      <c r="AR7" s="45" t="str">
        <f t="shared" si="5"/>
        <v/>
      </c>
      <c r="AS7" s="45" t="str">
        <f t="shared" si="5"/>
        <v/>
      </c>
      <c r="AT7" s="2"/>
      <c r="AU7" s="13" t="s">
        <v>9</v>
      </c>
      <c r="AV7" s="14">
        <f>+D19+K19+R19+Y19+AF19+AM19</f>
        <v>40</v>
      </c>
      <c r="AW7" s="38">
        <f>IFERROR(IF(SUMIF($D$5:$AR$5,"Megen",$D$7:$AR$7)=0,"",SUMIF($D$5:$AR$5,"Megen",$D$7:$AR$7))*2,"")</f>
        <v>1</v>
      </c>
      <c r="AX7" s="38" t="str">
        <f>IFERROR(IF(SUMIF($D$5:$AR$5,"Megen",$D$18:$AR$18)=0,"",SUMIF($D$5:$AR$5,"Megen",$D$18:$AR$18)*2),"")</f>
        <v/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>
        <f t="shared" ref="D8:I8" si="6">IFERROR(IF(HLOOKUP(D$6,$BB$5:$BE$18,3,FALSE)=0,"",HLOOKUP(D$6,$BB$5:$BE$18,3,FALSE)),"")</f>
        <v>1</v>
      </c>
      <c r="E8" s="45" t="str">
        <f t="shared" si="6"/>
        <v/>
      </c>
      <c r="F8" s="45" t="str">
        <f t="shared" si="6"/>
        <v/>
      </c>
      <c r="G8" s="45" t="str">
        <f t="shared" si="6"/>
        <v/>
      </c>
      <c r="H8" s="45" t="str">
        <f t="shared" si="6"/>
        <v/>
      </c>
      <c r="I8" s="45" t="str">
        <f t="shared" si="6"/>
        <v/>
      </c>
      <c r="J8" s="12"/>
      <c r="K8" s="45" t="str">
        <f t="shared" ref="K8:P8" si="7">IFERROR(IF(HLOOKUP(K$6,$BB$5:$BE$18,3,FALSE)=0,"",HLOOKUP(K$6,$BB$5:$BE$18,3,FALSE)),"")</f>
        <v/>
      </c>
      <c r="L8" s="45" t="str">
        <f t="shared" si="7"/>
        <v/>
      </c>
      <c r="M8" s="45">
        <f t="shared" si="7"/>
        <v>1</v>
      </c>
      <c r="N8" s="45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 t="str">
        <f t="shared" ref="R8:W8" si="8">IFERROR(IF(HLOOKUP(R$6,$BB$5:$BE$18,3,FALSE)=0,"",HLOOKUP(R$6,$BB$5:$BE$18,3,FALSE)),"")</f>
        <v/>
      </c>
      <c r="S8" s="45" t="str">
        <f t="shared" si="8"/>
        <v>x</v>
      </c>
      <c r="T8" s="45" t="str">
        <f t="shared" si="8"/>
        <v/>
      </c>
      <c r="U8" s="45">
        <f t="shared" si="8"/>
        <v>1</v>
      </c>
      <c r="V8" s="45" t="str">
        <f t="shared" si="8"/>
        <v/>
      </c>
      <c r="W8" s="45" t="str">
        <f t="shared" si="8"/>
        <v/>
      </c>
      <c r="X8" s="12"/>
      <c r="Y8" s="45" t="str">
        <f t="shared" ref="Y8:AD8" si="9">IFERROR(IF(HLOOKUP(Y$6,$BB$5:$BE$18,3,FALSE)=0,"",HLOOKUP(Y$6,$BB$5:$BE$18,3,FALSE)),"")</f>
        <v/>
      </c>
      <c r="Z8" s="45">
        <f t="shared" si="9"/>
        <v>1</v>
      </c>
      <c r="AA8" s="45" t="str">
        <f t="shared" si="9"/>
        <v/>
      </c>
      <c r="AB8" s="45" t="str">
        <f t="shared" si="9"/>
        <v/>
      </c>
      <c r="AC8" s="44" t="str">
        <f t="shared" si="9"/>
        <v/>
      </c>
      <c r="AD8" s="45" t="str">
        <f t="shared" si="9"/>
        <v/>
      </c>
      <c r="AE8" s="12"/>
      <c r="AF8" s="45" t="str">
        <f t="shared" ref="AF8:AK8" si="10">IFERROR(IF(HLOOKUP(AF$6,$BB$5:$BE$18,3,FALSE)=0,"",HLOOKUP(AF$6,$BB$5:$BE$18,3,FALSE)),"")</f>
        <v/>
      </c>
      <c r="AG8" s="45" t="str">
        <f t="shared" si="10"/>
        <v/>
      </c>
      <c r="AH8" s="45" t="str">
        <f t="shared" si="10"/>
        <v/>
      </c>
      <c r="AI8" s="45" t="str">
        <f t="shared" si="10"/>
        <v/>
      </c>
      <c r="AJ8" s="44">
        <f t="shared" si="10"/>
        <v>1</v>
      </c>
      <c r="AK8" s="45" t="str">
        <f t="shared" si="10"/>
        <v/>
      </c>
      <c r="AL8" s="12"/>
      <c r="AM8" s="45" t="str">
        <f t="shared" ref="AM8:AS8" si="11">IFERROR(IF(HLOOKUP(AM$6,$BB$5:$BE$18,3,FALSE)=0,"",HLOOKUP(AM$6,$BB$5:$BE$18,3,FALSE)),"")</f>
        <v/>
      </c>
      <c r="AN8" s="45">
        <f t="shared" si="11"/>
        <v>1</v>
      </c>
      <c r="AO8" s="45" t="str">
        <f t="shared" si="11"/>
        <v/>
      </c>
      <c r="AP8" s="45" t="str">
        <f t="shared" si="11"/>
        <v/>
      </c>
      <c r="AQ8" s="45" t="str">
        <f t="shared" si="11"/>
        <v/>
      </c>
      <c r="AR8" s="45" t="str">
        <f t="shared" si="11"/>
        <v/>
      </c>
      <c r="AS8" s="45" t="str">
        <f t="shared" si="11"/>
        <v/>
      </c>
      <c r="AT8" s="2"/>
      <c r="AU8" s="15" t="s">
        <v>8</v>
      </c>
      <c r="AV8" s="16">
        <f>+E19+L19+S19+Z19+AG19+AN19</f>
        <v>37.5</v>
      </c>
      <c r="AW8" s="38">
        <f>IFERROR(IF(SUMIF($D$5:$AR$5,"Miguitte",$D$7:$AR$7)=0,"",SUMIF($D$5:$AR$5,"Miguitte",$D$7:$AR$7))*2,"")</f>
        <v>2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1</v>
      </c>
      <c r="E9" s="45">
        <f t="shared" si="12"/>
        <v>0.5</v>
      </c>
      <c r="F9" s="45">
        <f t="shared" si="12"/>
        <v>1</v>
      </c>
      <c r="G9" s="45">
        <f t="shared" si="12"/>
        <v>1</v>
      </c>
      <c r="H9" s="45">
        <f t="shared" si="12"/>
        <v>1</v>
      </c>
      <c r="I9" s="45">
        <f t="shared" si="12"/>
        <v>1</v>
      </c>
      <c r="J9" s="12"/>
      <c r="K9" s="45">
        <f t="shared" ref="K9:P9" si="13">IFERROR(IF(HLOOKUP(K$6,$BB$5:$BE$18,4,FALSE)=0,"",HLOOKUP(K$6,$BB$5:$BE$18,4,FALSE)),"")</f>
        <v>1</v>
      </c>
      <c r="L9" s="45">
        <f t="shared" si="13"/>
        <v>1</v>
      </c>
      <c r="M9" s="45">
        <f t="shared" si="13"/>
        <v>1</v>
      </c>
      <c r="N9" s="45">
        <f t="shared" si="13"/>
        <v>0.5</v>
      </c>
      <c r="O9" s="44">
        <f t="shared" si="13"/>
        <v>1</v>
      </c>
      <c r="P9" s="45">
        <f t="shared" si="13"/>
        <v>1</v>
      </c>
      <c r="Q9" s="12"/>
      <c r="R9" s="45">
        <f t="shared" ref="R9:W9" si="14">IFERROR(IF(HLOOKUP(R$6,$BB$5:$BE$18,4,FALSE)=0,"",HLOOKUP(R$6,$BB$5:$BE$18,4,FALSE)),"")</f>
        <v>1</v>
      </c>
      <c r="S9" s="45" t="str">
        <f t="shared" si="14"/>
        <v>x</v>
      </c>
      <c r="T9" s="45">
        <f t="shared" si="14"/>
        <v>1</v>
      </c>
      <c r="U9" s="45">
        <f t="shared" si="14"/>
        <v>1</v>
      </c>
      <c r="V9" s="45">
        <f t="shared" si="14"/>
        <v>0.5</v>
      </c>
      <c r="W9" s="45">
        <f t="shared" si="14"/>
        <v>1</v>
      </c>
      <c r="X9" s="12"/>
      <c r="Y9" s="45">
        <f t="shared" ref="Y9:AD9" si="15">IFERROR(IF(HLOOKUP(Y$6,$BB$5:$BE$18,4,FALSE)=0,"",HLOOKUP(Y$6,$BB$5:$BE$18,4,FALSE)),"")</f>
        <v>1</v>
      </c>
      <c r="Z9" s="45">
        <f t="shared" si="15"/>
        <v>1</v>
      </c>
      <c r="AA9" s="45">
        <f t="shared" si="15"/>
        <v>0.5</v>
      </c>
      <c r="AB9" s="45">
        <f t="shared" si="15"/>
        <v>1</v>
      </c>
      <c r="AC9" s="44">
        <f t="shared" si="15"/>
        <v>1</v>
      </c>
      <c r="AD9" s="45">
        <f t="shared" si="15"/>
        <v>1</v>
      </c>
      <c r="AE9" s="12"/>
      <c r="AF9" s="45">
        <f t="shared" ref="AF9:AK9" si="16">IFERROR(IF(HLOOKUP(AF$6,$BB$5:$BE$18,4,FALSE)=0,"",HLOOKUP(AF$6,$BB$5:$BE$18,4,FALSE)),"")</f>
        <v>1</v>
      </c>
      <c r="AG9" s="45">
        <f t="shared" si="16"/>
        <v>1</v>
      </c>
      <c r="AH9" s="45">
        <f t="shared" si="16"/>
        <v>1</v>
      </c>
      <c r="AI9" s="45">
        <f t="shared" si="16"/>
        <v>1</v>
      </c>
      <c r="AJ9" s="44">
        <f t="shared" si="16"/>
        <v>1</v>
      </c>
      <c r="AK9" s="45">
        <f t="shared" si="16"/>
        <v>0.5</v>
      </c>
      <c r="AL9" s="12"/>
      <c r="AM9" s="45" t="str">
        <f t="shared" ref="AM9:AS9" si="17">IFERROR(IF(HLOOKUP(AM$6,$BB$5:$BE$18,4,FALSE)=0,"",HLOOKUP(AM$6,$BB$5:$BE$18,4,FALSE)),"")</f>
        <v/>
      </c>
      <c r="AN9" s="45">
        <f t="shared" si="17"/>
        <v>1</v>
      </c>
      <c r="AO9" s="45" t="str">
        <f t="shared" si="17"/>
        <v/>
      </c>
      <c r="AP9" s="45" t="str">
        <f t="shared" si="17"/>
        <v/>
      </c>
      <c r="AQ9" s="45" t="str">
        <f t="shared" si="17"/>
        <v/>
      </c>
      <c r="AR9" s="45" t="str">
        <f t="shared" si="17"/>
        <v/>
      </c>
      <c r="AS9" s="45" t="str">
        <f t="shared" si="17"/>
        <v/>
      </c>
      <c r="AT9" s="2"/>
      <c r="AU9" s="15" t="s">
        <v>7</v>
      </c>
      <c r="AV9" s="16">
        <f>+F19+M19+T19+AA19+AH19+AO19</f>
        <v>40</v>
      </c>
      <c r="AW9" s="38">
        <f>IFERROR(IF(SUMIF($D$5:$AR$5,"Tim",$D$7:$AR$7)=0,"",SUMIF($D$5:$AR$5,"Tim",$D$7:$AR$7))*2,"")</f>
        <v>1</v>
      </c>
      <c r="AX9" s="38">
        <f>IFERROR(IF(SUMIF($D$5:$AR$5,"Tim",$D$18:$AR$18)=0,"",SUMIF($D$5:$AR$5,"Tim",$D$18:$AR$18)*2),"")</f>
        <v>1</v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12"/>
      <c r="K10" s="45">
        <f t="shared" ref="K10:P10" si="19">IFERROR(IF(HLOOKUP(K$6,$BB$5:$BE$18,5,FALSE)=0,"",HLOOKUP(K$6,$BB$5:$BE$18,5,FALSE)),"")</f>
        <v>1</v>
      </c>
      <c r="L10" s="45">
        <f t="shared" si="19"/>
        <v>1</v>
      </c>
      <c r="M10" s="45">
        <f t="shared" si="19"/>
        <v>1</v>
      </c>
      <c r="N10" s="45">
        <f t="shared" si="19"/>
        <v>1</v>
      </c>
      <c r="O10" s="44">
        <f t="shared" si="19"/>
        <v>1</v>
      </c>
      <c r="P10" s="45">
        <f t="shared" si="19"/>
        <v>1</v>
      </c>
      <c r="Q10" s="12"/>
      <c r="R10" s="45">
        <f t="shared" ref="R10:W10" si="20">IFERROR(IF(HLOOKUP(R$6,$BB$5:$BE$18,5,FALSE)=0,"",HLOOKUP(R$6,$BB$5:$BE$18,5,FALSE)),"")</f>
        <v>1</v>
      </c>
      <c r="S10" s="45" t="str">
        <f t="shared" si="20"/>
        <v>x</v>
      </c>
      <c r="T10" s="45">
        <f t="shared" si="20"/>
        <v>1</v>
      </c>
      <c r="U10" s="45">
        <f t="shared" si="20"/>
        <v>1</v>
      </c>
      <c r="V10" s="45">
        <f t="shared" si="20"/>
        <v>1</v>
      </c>
      <c r="W10" s="45">
        <f t="shared" si="20"/>
        <v>1</v>
      </c>
      <c r="X10" s="12"/>
      <c r="Y10" s="45">
        <f t="shared" ref="Y10:AD10" si="21">IFERROR(IF(HLOOKUP(Y$6,$BB$5:$BE$18,5,FALSE)=0,"",HLOOKUP(Y$6,$BB$5:$BE$18,5,FALSE)),"")</f>
        <v>1</v>
      </c>
      <c r="Z10" s="45">
        <f t="shared" si="21"/>
        <v>1</v>
      </c>
      <c r="AA10" s="45">
        <f t="shared" si="21"/>
        <v>1</v>
      </c>
      <c r="AB10" s="45">
        <f t="shared" si="21"/>
        <v>1</v>
      </c>
      <c r="AC10" s="44">
        <f t="shared" si="21"/>
        <v>1</v>
      </c>
      <c r="AD10" s="45">
        <f t="shared" si="21"/>
        <v>1</v>
      </c>
      <c r="AE10" s="12"/>
      <c r="AF10" s="45">
        <f t="shared" ref="AF10:AK10" si="22">IFERROR(IF(HLOOKUP(AF$6,$BB$5:$BE$18,5,FALSE)=0,"",HLOOKUP(AF$6,$BB$5:$BE$18,5,FALSE)),"")</f>
        <v>1</v>
      </c>
      <c r="AG10" s="45">
        <f t="shared" si="22"/>
        <v>1</v>
      </c>
      <c r="AH10" s="45">
        <f t="shared" si="22"/>
        <v>1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 t="str">
        <f t="shared" ref="AM10:AS10" si="23">IFERROR(IF(HLOOKUP(AM$6,$BB$5:$BE$18,5,FALSE)=0,"",HLOOKUP(AM$6,$BB$5:$BE$18,5,FALSE)),"")</f>
        <v/>
      </c>
      <c r="AN10" s="45">
        <f t="shared" si="23"/>
        <v>1</v>
      </c>
      <c r="AO10" s="45" t="str">
        <f t="shared" si="23"/>
        <v/>
      </c>
      <c r="AP10" s="45" t="str">
        <f t="shared" si="23"/>
        <v/>
      </c>
      <c r="AQ10" s="45" t="str">
        <f t="shared" si="23"/>
        <v/>
      </c>
      <c r="AR10" s="45" t="str">
        <f t="shared" si="23"/>
        <v/>
      </c>
      <c r="AS10" s="45" t="str">
        <f t="shared" si="23"/>
        <v/>
      </c>
      <c r="AT10" s="2"/>
      <c r="AU10" s="15" t="s">
        <v>37</v>
      </c>
      <c r="AV10" s="16">
        <f>+H19+O19+V19+AC19+AJ19+AQ19</f>
        <v>40</v>
      </c>
      <c r="AW10" s="38">
        <f>IFERROR(IF(SUMIF($D$5:$AR$5,"David",$D$7:$AR$7)=0,"",SUMIF($D$5:$AR$5,"David",$D$7:$AR$7))*2,"")</f>
        <v>1</v>
      </c>
      <c r="AX10" s="38">
        <f>IFERROR(IF(SUMIF($D$5:$AR$5,"David",$D$18:$AR$18)=0,"",SUMIF($D$5:$AR$5,"David",$D$18:$AR$18)*2),"")</f>
        <v>1</v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12"/>
      <c r="K11" s="45">
        <f t="shared" ref="K11:P11" si="25">IFERROR(IF(HLOOKUP(K$6,$BB$5:$BE$18,6,FALSE)=0,"",HLOOKUP(K$6,$BB$5:$BE$18,6,FALSE)),"")</f>
        <v>1</v>
      </c>
      <c r="L11" s="45">
        <f t="shared" si="25"/>
        <v>1</v>
      </c>
      <c r="M11" s="45">
        <f t="shared" si="25"/>
        <v>1</v>
      </c>
      <c r="N11" s="45">
        <f t="shared" si="25"/>
        <v>1</v>
      </c>
      <c r="O11" s="44">
        <f t="shared" si="25"/>
        <v>1</v>
      </c>
      <c r="P11" s="45">
        <f t="shared" si="25"/>
        <v>1</v>
      </c>
      <c r="Q11" s="12"/>
      <c r="R11" s="45">
        <f t="shared" ref="R11:W11" si="26">IFERROR(IF(HLOOKUP(R$6,$BB$5:$BE$18,6,FALSE)=0,"",HLOOKUP(R$6,$BB$5:$BE$18,6,FALSE)),"")</f>
        <v>1</v>
      </c>
      <c r="S11" s="45" t="str">
        <f t="shared" si="26"/>
        <v>x</v>
      </c>
      <c r="T11" s="45">
        <f t="shared" si="26"/>
        <v>1</v>
      </c>
      <c r="U11" s="45">
        <f t="shared" si="26"/>
        <v>1</v>
      </c>
      <c r="V11" s="45">
        <f t="shared" si="26"/>
        <v>1</v>
      </c>
      <c r="W11" s="45">
        <f t="shared" si="26"/>
        <v>1</v>
      </c>
      <c r="X11" s="12"/>
      <c r="Y11" s="45">
        <f t="shared" ref="Y11:AD11" si="27">IFERROR(IF(HLOOKUP(Y$6,$BB$5:$BE$18,6,FALSE)=0,"",HLOOKUP(Y$6,$BB$5:$BE$18,6,FALSE)),"")</f>
        <v>1</v>
      </c>
      <c r="Z11" s="45">
        <f t="shared" si="27"/>
        <v>1</v>
      </c>
      <c r="AA11" s="45">
        <f t="shared" si="27"/>
        <v>1</v>
      </c>
      <c r="AB11" s="45">
        <f t="shared" si="27"/>
        <v>1</v>
      </c>
      <c r="AC11" s="44">
        <f t="shared" si="27"/>
        <v>1</v>
      </c>
      <c r="AD11" s="45">
        <f t="shared" si="27"/>
        <v>1</v>
      </c>
      <c r="AE11" s="12"/>
      <c r="AF11" s="45">
        <f t="shared" ref="AF11:AK11" si="28">IFERROR(IF(HLOOKUP(AF$6,$BB$5:$BE$18,6,FALSE)=0,"",HLOOKUP(AF$6,$BB$5:$BE$18,6,FALSE)),"")</f>
        <v>1</v>
      </c>
      <c r="AG11" s="45">
        <f t="shared" si="28"/>
        <v>1</v>
      </c>
      <c r="AH11" s="45">
        <f t="shared" si="28"/>
        <v>1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 t="str">
        <f t="shared" ref="AM11:AS11" si="29">IFERROR(IF(HLOOKUP(AM$6,$BB$5:$BE$18,6,FALSE)=0,"",HLOOKUP(AM$6,$BB$5:$BE$18,6,FALSE)),"")</f>
        <v/>
      </c>
      <c r="AN11" s="45">
        <f t="shared" si="29"/>
        <v>1</v>
      </c>
      <c r="AO11" s="45" t="str">
        <f t="shared" si="29"/>
        <v/>
      </c>
      <c r="AP11" s="45" t="str">
        <f t="shared" si="29"/>
        <v/>
      </c>
      <c r="AQ11" s="45" t="str">
        <f t="shared" si="29"/>
        <v/>
      </c>
      <c r="AR11" s="45" t="str">
        <f t="shared" si="29"/>
        <v/>
      </c>
      <c r="AS11" s="45" t="str">
        <f t="shared" si="29"/>
        <v/>
      </c>
      <c r="AT11" s="2"/>
      <c r="AU11" s="15" t="s">
        <v>46</v>
      </c>
      <c r="AV11" s="16">
        <f>+G19+N19+U19+AB19+AP19+AI19</f>
        <v>40</v>
      </c>
      <c r="AW11" s="38">
        <f>IFERROR(IF(SUMIF($D$5:$AR$5,"Emre",$D$7:$AR$7)=0,"",SUMIF($D$5:$AR$5,"Emre",$D$7:$AR$7))*2,"")</f>
        <v>1</v>
      </c>
      <c r="AX11" s="38">
        <f>IFERROR(IF(SUMIF($D$5:$AR$5,"Emre",$D$18:$AR$18)=0,"",SUMIF($D$5:$AR$5,"Emre",$D$18:$AR$18)*2),"")</f>
        <v>1</v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12"/>
      <c r="K12" s="45">
        <f t="shared" ref="K12:P12" si="31">IFERROR(IF(HLOOKUP(K$6,$BB$5:$BE$18,7,FALSE)=0,"",HLOOKUP(K$6,$BB$5:$BE$18,7,FALSE)),"")</f>
        <v>1</v>
      </c>
      <c r="L12" s="45">
        <f t="shared" si="31"/>
        <v>1</v>
      </c>
      <c r="M12" s="45">
        <f t="shared" si="31"/>
        <v>1</v>
      </c>
      <c r="N12" s="45">
        <f t="shared" si="31"/>
        <v>1</v>
      </c>
      <c r="O12" s="44">
        <f t="shared" si="31"/>
        <v>1</v>
      </c>
      <c r="P12" s="45">
        <f t="shared" si="31"/>
        <v>1</v>
      </c>
      <c r="Q12" s="12"/>
      <c r="R12" s="45">
        <f t="shared" ref="R12:W12" si="32">IFERROR(IF(HLOOKUP(R$6,$BB$5:$BE$18,7,FALSE)=0,"",HLOOKUP(R$6,$BB$5:$BE$18,7,FALSE)),"")</f>
        <v>1</v>
      </c>
      <c r="S12" s="45" t="str">
        <f t="shared" si="32"/>
        <v>x</v>
      </c>
      <c r="T12" s="45">
        <f t="shared" si="32"/>
        <v>1</v>
      </c>
      <c r="U12" s="45">
        <f t="shared" si="32"/>
        <v>1</v>
      </c>
      <c r="V12" s="45">
        <f t="shared" si="32"/>
        <v>1</v>
      </c>
      <c r="W12" s="45">
        <f t="shared" si="32"/>
        <v>1</v>
      </c>
      <c r="X12" s="12"/>
      <c r="Y12" s="45">
        <f t="shared" ref="Y12:AD12" si="33">IFERROR(IF(HLOOKUP(Y$6,$BB$5:$BE$18,7,FALSE)=0,"",HLOOKUP(Y$6,$BB$5:$BE$18,7,FALSE)),"")</f>
        <v>1</v>
      </c>
      <c r="Z12" s="45">
        <f t="shared" si="33"/>
        <v>1</v>
      </c>
      <c r="AA12" s="45">
        <f t="shared" si="33"/>
        <v>1</v>
      </c>
      <c r="AB12" s="45">
        <f t="shared" si="33"/>
        <v>1</v>
      </c>
      <c r="AC12" s="44">
        <f t="shared" si="33"/>
        <v>1</v>
      </c>
      <c r="AD12" s="45">
        <f t="shared" si="33"/>
        <v>1</v>
      </c>
      <c r="AE12" s="12"/>
      <c r="AF12" s="45">
        <f t="shared" ref="AF12:AK12" si="34">IFERROR(IF(HLOOKUP(AF$6,$BB$5:$BE$18,7,FALSE)=0,"",HLOOKUP(AF$6,$BB$5:$BE$18,7,FALSE)),"")</f>
        <v>1</v>
      </c>
      <c r="AG12" s="45">
        <f t="shared" si="34"/>
        <v>1</v>
      </c>
      <c r="AH12" s="45">
        <f t="shared" si="34"/>
        <v>1</v>
      </c>
      <c r="AI12" s="45">
        <f t="shared" si="34"/>
        <v>1</v>
      </c>
      <c r="AJ12" s="44">
        <f t="shared" si="34"/>
        <v>1</v>
      </c>
      <c r="AK12" s="45">
        <f t="shared" si="34"/>
        <v>1</v>
      </c>
      <c r="AL12" s="12"/>
      <c r="AM12" s="45" t="str">
        <f t="shared" ref="AM12:AS12" si="35">IFERROR(IF(HLOOKUP(AM$6,$BB$5:$BE$18,7,FALSE)=0,"",HLOOKUP(AM$6,$BB$5:$BE$18,7,FALSE)),"")</f>
        <v/>
      </c>
      <c r="AN12" s="45">
        <f t="shared" si="35"/>
        <v>1</v>
      </c>
      <c r="AO12" s="45" t="str">
        <f t="shared" si="35"/>
        <v/>
      </c>
      <c r="AP12" s="45" t="str">
        <f t="shared" si="35"/>
        <v/>
      </c>
      <c r="AQ12" s="45" t="str">
        <f t="shared" si="35"/>
        <v/>
      </c>
      <c r="AR12" s="45" t="str">
        <f t="shared" si="35"/>
        <v/>
      </c>
      <c r="AS12" s="45" t="str">
        <f t="shared" si="35"/>
        <v/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40</v>
      </c>
      <c r="AW13" s="38" t="str">
        <f>IFERROR(IF(SUMIF($D$5:$AR$5,"Stefan",$D$7:$AR$7)=0,"",SUMIF($D$5:$AR$5,"Stefan",$D$7:$AR$7))*2,"")</f>
        <v/>
      </c>
      <c r="AX13" s="38">
        <f>IFERROR(IF(SUMIF($D$5:$AR$5,"Stefan",$D$18:$AR$18)=0,"",SUMIF($D$5:$AR$5,"Stefan",$D$18:$AR$18)*2),"")</f>
        <v>1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12"/>
      <c r="K14" s="45">
        <f t="shared" ref="K14:P14" si="37">IFERROR(IF(HLOOKUP(K$6,$BB$5:$BE$18,9,FALSE)=0,"",HLOOKUP(K$6,$BB$5:$BE$18,9,FALSE)),"")</f>
        <v>1</v>
      </c>
      <c r="L14" s="45">
        <f t="shared" si="37"/>
        <v>1</v>
      </c>
      <c r="M14" s="45">
        <f t="shared" si="37"/>
        <v>1</v>
      </c>
      <c r="N14" s="45">
        <f t="shared" si="37"/>
        <v>1</v>
      </c>
      <c r="O14" s="44">
        <f t="shared" si="37"/>
        <v>1</v>
      </c>
      <c r="P14" s="45">
        <f t="shared" si="37"/>
        <v>1</v>
      </c>
      <c r="Q14" s="12"/>
      <c r="R14" s="45">
        <f t="shared" ref="R14:W14" si="38">IFERROR(IF(HLOOKUP(R$6,$BB$5:$BE$18,9,FALSE)=0,"",HLOOKUP(R$6,$BB$5:$BE$18,9,FALSE)),"")</f>
        <v>1</v>
      </c>
      <c r="S14" s="45" t="str">
        <f t="shared" si="38"/>
        <v>x</v>
      </c>
      <c r="T14" s="45">
        <f t="shared" si="38"/>
        <v>1</v>
      </c>
      <c r="U14" s="45">
        <f t="shared" si="38"/>
        <v>1</v>
      </c>
      <c r="V14" s="45">
        <f t="shared" si="38"/>
        <v>1</v>
      </c>
      <c r="W14" s="45">
        <f t="shared" si="38"/>
        <v>1</v>
      </c>
      <c r="X14" s="12"/>
      <c r="Y14" s="45">
        <f t="shared" ref="Y14:AD14" si="39">IFERROR(IF(HLOOKUP(Y$6,$BB$5:$BE$18,9,FALSE)=0,"",HLOOKUP(Y$6,$BB$5:$BE$18,9,FALSE)),"")</f>
        <v>1</v>
      </c>
      <c r="Z14" s="46">
        <f t="shared" si="39"/>
        <v>1</v>
      </c>
      <c r="AA14" s="45">
        <f t="shared" si="39"/>
        <v>1</v>
      </c>
      <c r="AB14" s="45">
        <f t="shared" si="39"/>
        <v>1</v>
      </c>
      <c r="AC14" s="44">
        <f t="shared" si="39"/>
        <v>1</v>
      </c>
      <c r="AD14" s="45">
        <f t="shared" si="39"/>
        <v>1</v>
      </c>
      <c r="AE14" s="12"/>
      <c r="AF14" s="45">
        <f t="shared" ref="AF14:AK14" si="40">IFERROR(IF(HLOOKUP(AF$6,$BB$5:$BE$18,9,FALSE)=0,"",HLOOKUP(AF$6,$BB$5:$BE$18,9,FALSE)),"")</f>
        <v>1</v>
      </c>
      <c r="AG14" s="45">
        <f t="shared" si="40"/>
        <v>1</v>
      </c>
      <c r="AH14" s="45">
        <f t="shared" si="40"/>
        <v>1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112" t="str">
        <f>IF(SUM(AW7:AW13)=0,"LET OP, NIETS INGEVULD!!","Goed bezig!!")</f>
        <v>Goed bezig!!</v>
      </c>
      <c r="AX14" s="112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12"/>
      <c r="K15" s="45">
        <f t="shared" ref="K15:P15" si="42">IFERROR(IF(HLOOKUP(K$6,$BB$5:$BE$18,10,FALSE)=0,"",HLOOKUP(K$6,$BB$5:$BE$18,10,FALSE)),"")</f>
        <v>1</v>
      </c>
      <c r="L15" s="45">
        <f t="shared" si="42"/>
        <v>1</v>
      </c>
      <c r="M15" s="45">
        <f t="shared" si="42"/>
        <v>1</v>
      </c>
      <c r="N15" s="45">
        <f t="shared" si="42"/>
        <v>1</v>
      </c>
      <c r="O15" s="44">
        <f t="shared" si="42"/>
        <v>1</v>
      </c>
      <c r="P15" s="45">
        <f t="shared" si="42"/>
        <v>1</v>
      </c>
      <c r="Q15" s="12"/>
      <c r="R15" s="45">
        <f t="shared" ref="R15:W15" si="43">IFERROR(IF(HLOOKUP(R$6,$BB$5:$BE$18,10,FALSE)=0,"",HLOOKUP(R$6,$BB$5:$BE$18,10,FALSE)),"")</f>
        <v>1</v>
      </c>
      <c r="S15" s="45" t="str">
        <f t="shared" si="43"/>
        <v>x</v>
      </c>
      <c r="T15" s="45">
        <f t="shared" si="43"/>
        <v>1</v>
      </c>
      <c r="U15" s="45">
        <f t="shared" si="43"/>
        <v>1</v>
      </c>
      <c r="V15" s="45">
        <f t="shared" si="43"/>
        <v>1</v>
      </c>
      <c r="W15" s="45">
        <f t="shared" si="43"/>
        <v>1</v>
      </c>
      <c r="X15" s="12"/>
      <c r="Y15" s="45">
        <f t="shared" ref="Y15:AD15" si="44">IFERROR(IF(HLOOKUP(Y$6,$BB$5:$BE$18,10,FALSE)=0,"",HLOOKUP(Y$6,$BB$5:$BE$18,10,FALSE)),"")</f>
        <v>1</v>
      </c>
      <c r="Z15" s="46">
        <f t="shared" si="44"/>
        <v>1</v>
      </c>
      <c r="AA15" s="45">
        <f t="shared" si="44"/>
        <v>1</v>
      </c>
      <c r="AB15" s="45">
        <f t="shared" si="44"/>
        <v>1</v>
      </c>
      <c r="AC15" s="44">
        <f t="shared" si="44"/>
        <v>1</v>
      </c>
      <c r="AD15" s="45">
        <f t="shared" si="44"/>
        <v>1</v>
      </c>
      <c r="AE15" s="12"/>
      <c r="AF15" s="45">
        <f t="shared" ref="AF15:AK15" si="45">IFERROR(IF(HLOOKUP(AF$6,$BB$5:$BE$18,10,FALSE)=0,"",HLOOKUP(AF$6,$BB$5:$BE$18,10,FALSE)),"")</f>
        <v>1</v>
      </c>
      <c r="AG15" s="45">
        <f t="shared" si="45"/>
        <v>1</v>
      </c>
      <c r="AH15" s="45">
        <f t="shared" si="45"/>
        <v>1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0.5</v>
      </c>
      <c r="E16" s="45">
        <f t="shared" si="46"/>
        <v>1</v>
      </c>
      <c r="F16" s="45">
        <f t="shared" si="46"/>
        <v>1</v>
      </c>
      <c r="G16" s="45">
        <f t="shared" si="46"/>
        <v>1</v>
      </c>
      <c r="H16" s="45">
        <f t="shared" si="46"/>
        <v>1</v>
      </c>
      <c r="I16" s="45">
        <f t="shared" si="46"/>
        <v>1</v>
      </c>
      <c r="J16" s="12"/>
      <c r="K16" s="45">
        <f t="shared" ref="K16:P16" si="47">IFERROR(IF(HLOOKUP(K$6,$BB$5:$BE$18,11,FALSE)=0,"",HLOOKUP(K$6,$BB$5:$BE$18,11,FALSE)),"")</f>
        <v>1</v>
      </c>
      <c r="L16" s="45">
        <f t="shared" si="47"/>
        <v>1</v>
      </c>
      <c r="M16" s="45">
        <f t="shared" si="47"/>
        <v>0.5</v>
      </c>
      <c r="N16" s="45">
        <f t="shared" si="47"/>
        <v>1</v>
      </c>
      <c r="O16" s="44">
        <f t="shared" si="47"/>
        <v>1</v>
      </c>
      <c r="P16" s="45">
        <f t="shared" si="47"/>
        <v>1</v>
      </c>
      <c r="Q16" s="12"/>
      <c r="R16" s="45">
        <f t="shared" ref="R16:W16" si="48">IFERROR(IF(HLOOKUP(R$6,$BB$5:$BE$18,11,FALSE)=0,"",HLOOKUP(R$6,$BB$5:$BE$18,11,FALSE)),"")</f>
        <v>1</v>
      </c>
      <c r="S16" s="45" t="str">
        <f t="shared" si="48"/>
        <v>x</v>
      </c>
      <c r="T16" s="45">
        <f t="shared" si="48"/>
        <v>1</v>
      </c>
      <c r="U16" s="45">
        <f t="shared" si="48"/>
        <v>0.5</v>
      </c>
      <c r="V16" s="45">
        <f t="shared" si="48"/>
        <v>1</v>
      </c>
      <c r="W16" s="45">
        <f t="shared" si="48"/>
        <v>1</v>
      </c>
      <c r="X16" s="12"/>
      <c r="Y16" s="45">
        <f t="shared" ref="Y16:AD16" si="49">IFERROR(IF(HLOOKUP(Y$6,$BB$5:$BE$18,11,FALSE)=0,"",HLOOKUP(Y$6,$BB$5:$BE$18,11,FALSE)),"")</f>
        <v>1</v>
      </c>
      <c r="Z16" s="46">
        <f t="shared" si="49"/>
        <v>0.5</v>
      </c>
      <c r="AA16" s="45">
        <f t="shared" si="49"/>
        <v>1</v>
      </c>
      <c r="AB16" s="45">
        <f t="shared" si="49"/>
        <v>1</v>
      </c>
      <c r="AC16" s="44">
        <f t="shared" si="49"/>
        <v>1</v>
      </c>
      <c r="AD16" s="45">
        <f t="shared" si="49"/>
        <v>1</v>
      </c>
      <c r="AE16" s="12"/>
      <c r="AF16" s="45">
        <f t="shared" ref="AF16:AK16" si="50">IFERROR(IF(HLOOKUP(AF$6,$BB$5:$BE$18,11,FALSE)=0,"",HLOOKUP(AF$6,$BB$5:$BE$18,11,FALSE)),"")</f>
        <v>1</v>
      </c>
      <c r="AG16" s="45">
        <f t="shared" si="50"/>
        <v>1</v>
      </c>
      <c r="AH16" s="45">
        <f t="shared" si="50"/>
        <v>1</v>
      </c>
      <c r="AI16" s="45">
        <f t="shared" si="50"/>
        <v>1</v>
      </c>
      <c r="AJ16" s="44">
        <f t="shared" si="50"/>
        <v>0.5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 t="str">
        <f t="shared" ref="D17:I17" si="51">IFERROR(IF(HLOOKUP(D$6,$BB$5:$BE$18,12,FALSE)=0,"",HLOOKUP(D$6,$BB$5:$BE$18,12,FALSE)),"")</f>
        <v/>
      </c>
      <c r="E17" s="45">
        <f t="shared" si="51"/>
        <v>1</v>
      </c>
      <c r="F17" s="45">
        <f t="shared" si="51"/>
        <v>1</v>
      </c>
      <c r="G17" s="45">
        <f t="shared" si="51"/>
        <v>1</v>
      </c>
      <c r="H17" s="45">
        <f t="shared" si="51"/>
        <v>1</v>
      </c>
      <c r="I17" s="45">
        <f t="shared" si="51"/>
        <v>1</v>
      </c>
      <c r="J17" s="12"/>
      <c r="K17" s="45">
        <f t="shared" ref="K17:P17" si="52">IFERROR(IF(HLOOKUP(K$6,$BB$5:$BE$18,12,FALSE)=0,"",HLOOKUP(K$6,$BB$5:$BE$18,12,FALSE)),"")</f>
        <v>1</v>
      </c>
      <c r="L17" s="45">
        <f t="shared" si="52"/>
        <v>1</v>
      </c>
      <c r="M17" s="45" t="str">
        <f t="shared" si="52"/>
        <v/>
      </c>
      <c r="N17" s="45">
        <f t="shared" si="52"/>
        <v>1</v>
      </c>
      <c r="O17" s="44">
        <f t="shared" si="52"/>
        <v>1</v>
      </c>
      <c r="P17" s="45">
        <f t="shared" si="52"/>
        <v>1</v>
      </c>
      <c r="Q17" s="12"/>
      <c r="R17" s="45">
        <f t="shared" ref="R17:W17" si="53">IFERROR(IF(HLOOKUP(R$6,$BB$5:$BE$18,12,FALSE)=0,"",HLOOKUP(R$6,$BB$5:$BE$18,12,FALSE)),"")</f>
        <v>1</v>
      </c>
      <c r="S17" s="45" t="str">
        <f t="shared" si="53"/>
        <v>x</v>
      </c>
      <c r="T17" s="45">
        <f t="shared" si="53"/>
        <v>1</v>
      </c>
      <c r="U17" s="45" t="str">
        <f t="shared" si="53"/>
        <v/>
      </c>
      <c r="V17" s="45">
        <f t="shared" si="53"/>
        <v>1</v>
      </c>
      <c r="W17" s="45">
        <f t="shared" si="53"/>
        <v>1</v>
      </c>
      <c r="X17" s="12"/>
      <c r="Y17" s="45">
        <f t="shared" ref="Y17:AD17" si="54">IFERROR(IF(HLOOKUP(Y$6,$BB$5:$BE$18,12,FALSE)=0,"",HLOOKUP(Y$6,$BB$5:$BE$18,12,FALSE)),"")</f>
        <v>1</v>
      </c>
      <c r="Z17" s="45" t="str">
        <f t="shared" si="54"/>
        <v/>
      </c>
      <c r="AA17" s="45">
        <f t="shared" si="54"/>
        <v>1</v>
      </c>
      <c r="AB17" s="45">
        <f t="shared" si="54"/>
        <v>1</v>
      </c>
      <c r="AC17" s="44">
        <f t="shared" si="54"/>
        <v>1</v>
      </c>
      <c r="AD17" s="45">
        <f t="shared" si="54"/>
        <v>1</v>
      </c>
      <c r="AE17" s="12"/>
      <c r="AF17" s="45">
        <f t="shared" ref="AF17:AK17" si="55">IFERROR(IF(HLOOKUP(AF$6,$BB$5:$BE$18,12,FALSE)=0,"",HLOOKUP(AF$6,$BB$5:$BE$18,12,FALSE)),"")</f>
        <v>1</v>
      </c>
      <c r="AG17" s="45">
        <f t="shared" si="55"/>
        <v>1</v>
      </c>
      <c r="AH17" s="45">
        <f t="shared" si="55"/>
        <v>1</v>
      </c>
      <c r="AI17" s="45">
        <f t="shared" si="55"/>
        <v>1</v>
      </c>
      <c r="AJ17" s="44" t="str">
        <f t="shared" si="55"/>
        <v/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/>
      </c>
      <c r="E18" s="45">
        <f t="shared" si="56"/>
        <v>0.5</v>
      </c>
      <c r="F18" s="45" t="str">
        <f t="shared" si="56"/>
        <v/>
      </c>
      <c r="G18" s="45" t="str">
        <f t="shared" si="56"/>
        <v/>
      </c>
      <c r="H18" s="45" t="str">
        <f t="shared" si="56"/>
        <v/>
      </c>
      <c r="I18" s="45" t="str">
        <f t="shared" si="56"/>
        <v/>
      </c>
      <c r="J18" s="12"/>
      <c r="K18" s="45" t="str">
        <f t="shared" ref="K18:P18" si="57">IFERROR(IF(HLOOKUP(K$6,$BB$5:$BE$18,13,FALSE)=0,"",HLOOKUP(K$6,$BB$5:$BE$18,13,FALSE)),"")</f>
        <v/>
      </c>
      <c r="L18" s="45" t="str">
        <f t="shared" si="57"/>
        <v/>
      </c>
      <c r="M18" s="45" t="str">
        <f t="shared" si="57"/>
        <v/>
      </c>
      <c r="N18" s="45">
        <f t="shared" si="57"/>
        <v>0.5</v>
      </c>
      <c r="O18" s="44" t="str">
        <f t="shared" si="57"/>
        <v/>
      </c>
      <c r="P18" s="45" t="str">
        <f t="shared" si="57"/>
        <v/>
      </c>
      <c r="Q18" s="12"/>
      <c r="R18" s="45" t="str">
        <f t="shared" ref="R18:W18" si="58">IFERROR(IF(HLOOKUP(R$6,$BB$5:$BE$18,13,FALSE)=0,"",HLOOKUP(R$6,$BB$5:$BE$18,13,FALSE)),"")</f>
        <v/>
      </c>
      <c r="S18" s="45" t="str">
        <f t="shared" si="58"/>
        <v>x</v>
      </c>
      <c r="T18" s="45" t="str">
        <f t="shared" si="58"/>
        <v/>
      </c>
      <c r="U18" s="45" t="str">
        <f t="shared" si="58"/>
        <v/>
      </c>
      <c r="V18" s="45">
        <f t="shared" si="58"/>
        <v>0.5</v>
      </c>
      <c r="W18" s="45" t="str">
        <f t="shared" si="58"/>
        <v/>
      </c>
      <c r="X18" s="12"/>
      <c r="Y18" s="45" t="str">
        <f t="shared" ref="Y18:AD18" si="59">IFERROR(IF(HLOOKUP(Y$6,$BB$5:$BE$18,13,FALSE)=0,"",HLOOKUP(Y$6,$BB$5:$BE$18,13,FALSE)),"")</f>
        <v/>
      </c>
      <c r="Z18" s="45" t="str">
        <f t="shared" si="59"/>
        <v/>
      </c>
      <c r="AA18" s="45">
        <f t="shared" si="59"/>
        <v>0.5</v>
      </c>
      <c r="AB18" s="45" t="str">
        <f t="shared" si="59"/>
        <v/>
      </c>
      <c r="AC18" s="44" t="str">
        <f t="shared" si="59"/>
        <v/>
      </c>
      <c r="AD18" s="45" t="str">
        <f t="shared" si="59"/>
        <v/>
      </c>
      <c r="AE18" s="12"/>
      <c r="AF18" s="45" t="str">
        <f t="shared" ref="AF18:AK18" si="60">IFERROR(IF(HLOOKUP(AF$6,$BB$5:$BE$18,13,FALSE)=0,"",HLOOKUP(AF$6,$BB$5:$BE$18,13,FALSE)),"")</f>
        <v/>
      </c>
      <c r="AG18" s="45" t="str">
        <f t="shared" si="60"/>
        <v/>
      </c>
      <c r="AH18" s="45" t="str">
        <f t="shared" si="60"/>
        <v/>
      </c>
      <c r="AI18" s="45" t="str">
        <f t="shared" si="60"/>
        <v/>
      </c>
      <c r="AJ18" s="44" t="str">
        <f t="shared" si="60"/>
        <v/>
      </c>
      <c r="AK18" s="45">
        <f t="shared" si="60"/>
        <v>0.5</v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8</v>
      </c>
      <c r="S19" s="18">
        <f t="shared" si="61"/>
        <v>0</v>
      </c>
      <c r="T19" s="18">
        <f t="shared" si="61"/>
        <v>8</v>
      </c>
      <c r="U19" s="18">
        <f t="shared" si="61"/>
        <v>8</v>
      </c>
      <c r="V19" s="18">
        <f t="shared" si="61"/>
        <v>8</v>
      </c>
      <c r="W19" s="18">
        <f t="shared" si="61"/>
        <v>8</v>
      </c>
      <c r="X19" s="36"/>
      <c r="Y19" s="18">
        <f t="shared" si="61"/>
        <v>8</v>
      </c>
      <c r="Z19" s="18">
        <f t="shared" si="61"/>
        <v>8</v>
      </c>
      <c r="AA19" s="18">
        <f t="shared" si="61"/>
        <v>8</v>
      </c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36"/>
      <c r="AF19" s="18">
        <f t="shared" si="61"/>
        <v>8</v>
      </c>
      <c r="AG19" s="18">
        <f t="shared" si="61"/>
        <v>8</v>
      </c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0</v>
      </c>
      <c r="AN19" s="18">
        <f t="shared" si="61"/>
        <v>5.5</v>
      </c>
      <c r="AO19" s="18">
        <f t="shared" si="61"/>
        <v>0</v>
      </c>
      <c r="AP19" s="18">
        <f t="shared" si="61"/>
        <v>0</v>
      </c>
      <c r="AQ19" s="18">
        <f t="shared" si="61"/>
        <v>0</v>
      </c>
      <c r="AR19" s="18">
        <f t="shared" si="61"/>
        <v>0</v>
      </c>
      <c r="AS19" s="18">
        <f t="shared" si="61"/>
        <v>0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14"/>
      <c r="J21" s="19"/>
      <c r="K21" s="129" t="s">
        <v>36</v>
      </c>
      <c r="L21" s="129"/>
      <c r="M21" s="129"/>
      <c r="N21" s="129"/>
      <c r="O21" s="129"/>
      <c r="P21" s="114"/>
      <c r="Q21" s="19"/>
      <c r="R21" s="129" t="s">
        <v>45</v>
      </c>
      <c r="S21" s="129"/>
      <c r="T21" s="129"/>
      <c r="U21" s="129"/>
      <c r="V21" s="129"/>
      <c r="W21" s="114"/>
      <c r="X21" s="19"/>
      <c r="Y21" s="129" t="s">
        <v>41</v>
      </c>
      <c r="Z21" s="129"/>
      <c r="AA21" s="129"/>
      <c r="AB21" s="129"/>
      <c r="AC21" s="129"/>
      <c r="AD21" s="114"/>
      <c r="AE21" s="19"/>
      <c r="AF21" s="129" t="s">
        <v>38</v>
      </c>
      <c r="AG21" s="129"/>
      <c r="AH21" s="129"/>
      <c r="AI21" s="129"/>
      <c r="AJ21" s="129"/>
      <c r="AK21" s="114"/>
      <c r="AL21" s="19"/>
      <c r="AM21" s="129"/>
      <c r="AN21" s="129"/>
      <c r="AO21" s="129"/>
      <c r="AP21" s="129"/>
      <c r="AQ21" s="129"/>
      <c r="AR21" s="129"/>
      <c r="AS21" s="114"/>
      <c r="AT21" s="2"/>
    </row>
    <row r="22" spans="1:57" x14ac:dyDescent="0.25">
      <c r="D22" s="132" t="s">
        <v>22</v>
      </c>
      <c r="E22" s="132"/>
      <c r="F22" s="132"/>
      <c r="G22" s="113"/>
      <c r="H22" s="132" t="s">
        <v>23</v>
      </c>
      <c r="I22" s="132"/>
      <c r="K22" s="132" t="s">
        <v>22</v>
      </c>
      <c r="L22" s="132"/>
      <c r="M22" s="132"/>
      <c r="N22" s="113"/>
      <c r="O22" s="132" t="s">
        <v>23</v>
      </c>
      <c r="P22" s="132"/>
      <c r="R22" s="132" t="s">
        <v>22</v>
      </c>
      <c r="S22" s="132"/>
      <c r="T22" s="132"/>
      <c r="U22" s="113"/>
      <c r="V22" s="132" t="s">
        <v>23</v>
      </c>
      <c r="W22" s="132"/>
      <c r="Y22" s="132" t="s">
        <v>22</v>
      </c>
      <c r="Z22" s="132"/>
      <c r="AA22" s="132"/>
      <c r="AB22" s="113"/>
      <c r="AC22" s="132" t="s">
        <v>23</v>
      </c>
      <c r="AD22" s="132"/>
      <c r="AF22" s="132" t="s">
        <v>22</v>
      </c>
      <c r="AG22" s="132"/>
      <c r="AH22" s="132"/>
      <c r="AI22" s="113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112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112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112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112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112"/>
      <c r="AJ23" s="133" t="str">
        <f>IF(SUM(AF18:AK18)=0,"Let op!!","Top!!")</f>
        <v>Top!!</v>
      </c>
      <c r="AK23" s="133"/>
      <c r="AM23" s="133" t="str">
        <f>IF(SUM(AM7:AR7)=0,"Let op!!","Top!!")</f>
        <v>Top!!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V23:W23"/>
    <mergeCell ref="Y23:AA23"/>
    <mergeCell ref="AC23:AD23"/>
    <mergeCell ref="AF23:AH23"/>
    <mergeCell ref="AJ23:AK23"/>
    <mergeCell ref="AM23:AS23"/>
    <mergeCell ref="Y22:AA22"/>
    <mergeCell ref="AC22:AD22"/>
    <mergeCell ref="AF22:AH22"/>
    <mergeCell ref="AJ22:AK22"/>
    <mergeCell ref="AM22:AS22"/>
    <mergeCell ref="D23:F23"/>
    <mergeCell ref="H23:I23"/>
    <mergeCell ref="K23:M23"/>
    <mergeCell ref="O23:P23"/>
    <mergeCell ref="R23:T2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A3:B4"/>
    <mergeCell ref="D3:H3"/>
    <mergeCell ref="K3:O3"/>
    <mergeCell ref="R3:V3"/>
    <mergeCell ref="Y3:AC3"/>
    <mergeCell ref="AM1:AR2"/>
    <mergeCell ref="D1:H2"/>
    <mergeCell ref="K1:O2"/>
    <mergeCell ref="R1:V2"/>
    <mergeCell ref="Y1:AC2"/>
    <mergeCell ref="AF1:AJ2"/>
  </mergeCells>
  <conditionalFormatting sqref="AW14">
    <cfRule type="cellIs" dxfId="234" priority="45" operator="equal">
      <formula>"Goed bezig!!"</formula>
    </cfRule>
    <cfRule type="cellIs" dxfId="233" priority="47" operator="equal">
      <formula>"LET OP, NIETS INGEVULD!!"</formula>
    </cfRule>
  </conditionalFormatting>
  <conditionalFormatting sqref="D23:F23">
    <cfRule type="cellIs" dxfId="232" priority="42" operator="equal">
      <formula>"Top!!"</formula>
    </cfRule>
    <cfRule type="cellIs" dxfId="231" priority="46" operator="equal">
      <formula>"Let op!!"</formula>
    </cfRule>
  </conditionalFormatting>
  <conditionalFormatting sqref="AX14">
    <cfRule type="cellIs" dxfId="230" priority="43" operator="equal">
      <formula>"Goed bezig!!"</formula>
    </cfRule>
    <cfRule type="cellIs" dxfId="229" priority="44" operator="equal">
      <formula>"LET OP, NIETS INGEVULD!!"</formula>
    </cfRule>
  </conditionalFormatting>
  <conditionalFormatting sqref="H23">
    <cfRule type="cellIs" dxfId="228" priority="40" operator="equal">
      <formula>"Top!!"</formula>
    </cfRule>
    <cfRule type="cellIs" dxfId="227" priority="41" operator="equal">
      <formula>"Let op!!"</formula>
    </cfRule>
  </conditionalFormatting>
  <conditionalFormatting sqref="K23:M23">
    <cfRule type="cellIs" dxfId="226" priority="38" operator="equal">
      <formula>"Top!!"</formula>
    </cfRule>
    <cfRule type="cellIs" dxfId="225" priority="39" operator="equal">
      <formula>"Let op!!"</formula>
    </cfRule>
  </conditionalFormatting>
  <conditionalFormatting sqref="O23">
    <cfRule type="cellIs" dxfId="224" priority="36" operator="equal">
      <formula>"Top!!"</formula>
    </cfRule>
    <cfRule type="cellIs" dxfId="223" priority="37" operator="equal">
      <formula>"Let op!!"</formula>
    </cfRule>
  </conditionalFormatting>
  <conditionalFormatting sqref="R23:T23">
    <cfRule type="cellIs" dxfId="222" priority="34" operator="equal">
      <formula>"Top!!"</formula>
    </cfRule>
    <cfRule type="cellIs" dxfId="221" priority="35" operator="equal">
      <formula>"Let op!!"</formula>
    </cfRule>
  </conditionalFormatting>
  <conditionalFormatting sqref="V23">
    <cfRule type="cellIs" dxfId="220" priority="32" operator="equal">
      <formula>"Top!!"</formula>
    </cfRule>
    <cfRule type="cellIs" dxfId="219" priority="33" operator="equal">
      <formula>"Let op!!"</formula>
    </cfRule>
  </conditionalFormatting>
  <conditionalFormatting sqref="Y23:AA23">
    <cfRule type="cellIs" dxfId="218" priority="30" operator="equal">
      <formula>"Top!!"</formula>
    </cfRule>
    <cfRule type="cellIs" dxfId="217" priority="31" operator="equal">
      <formula>"Let op!!"</formula>
    </cfRule>
  </conditionalFormatting>
  <conditionalFormatting sqref="AC23">
    <cfRule type="cellIs" dxfId="216" priority="28" operator="equal">
      <formula>"Top!!"</formula>
    </cfRule>
    <cfRule type="cellIs" dxfId="215" priority="29" operator="equal">
      <formula>"Let op!!"</formula>
    </cfRule>
  </conditionalFormatting>
  <conditionalFormatting sqref="AF23:AH23">
    <cfRule type="cellIs" dxfId="214" priority="26" operator="equal">
      <formula>"Top!!"</formula>
    </cfRule>
    <cfRule type="cellIs" dxfId="213" priority="27" operator="equal">
      <formula>"Let op!!"</formula>
    </cfRule>
  </conditionalFormatting>
  <conditionalFormatting sqref="AJ23">
    <cfRule type="cellIs" dxfId="212" priority="24" operator="equal">
      <formula>"Top!!"</formula>
    </cfRule>
    <cfRule type="cellIs" dxfId="211" priority="25" operator="equal">
      <formula>"Let op!!"</formula>
    </cfRule>
  </conditionalFormatting>
  <conditionalFormatting sqref="AM23">
    <cfRule type="cellIs" dxfId="210" priority="22" operator="equal">
      <formula>"Top!!"</formula>
    </cfRule>
    <cfRule type="cellIs" dxfId="209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208" priority="21" operator="equal">
      <formula>"x"</formula>
    </cfRule>
  </conditionalFormatting>
  <conditionalFormatting sqref="I7:I18">
    <cfRule type="cellIs" dxfId="207" priority="20" operator="equal">
      <formula>"x"</formula>
    </cfRule>
  </conditionalFormatting>
  <conditionalFormatting sqref="P7:P12 P14:P18">
    <cfRule type="cellIs" dxfId="206" priority="19" operator="equal">
      <formula>"x"</formula>
    </cfRule>
  </conditionalFormatting>
  <conditionalFormatting sqref="W7:W12 W14:W18">
    <cfRule type="cellIs" dxfId="205" priority="18" operator="equal">
      <formula>"x"</formula>
    </cfRule>
  </conditionalFormatting>
  <conditionalFormatting sqref="AD7:AD12 AD14:AD18">
    <cfRule type="cellIs" dxfId="204" priority="17" operator="equal">
      <formula>"x"</formula>
    </cfRule>
  </conditionalFormatting>
  <conditionalFormatting sqref="AK7:AK18">
    <cfRule type="cellIs" dxfId="203" priority="16" operator="equal">
      <formula>"x"</formula>
    </cfRule>
  </conditionalFormatting>
  <conditionalFormatting sqref="AS7:AS18">
    <cfRule type="cellIs" dxfId="202" priority="15" operator="equal">
      <formula>"x"</formula>
    </cfRule>
  </conditionalFormatting>
  <conditionalFormatting sqref="O13">
    <cfRule type="cellIs" dxfId="201" priority="14" operator="equal">
      <formula>"x"</formula>
    </cfRule>
  </conditionalFormatting>
  <conditionalFormatting sqref="P13">
    <cfRule type="cellIs" dxfId="200" priority="13" operator="equal">
      <formula>"x"</formula>
    </cfRule>
  </conditionalFormatting>
  <conditionalFormatting sqref="R13:T13">
    <cfRule type="cellIs" dxfId="199" priority="12" operator="equal">
      <formula>"x"</formula>
    </cfRule>
  </conditionalFormatting>
  <conditionalFormatting sqref="Y13:AA13">
    <cfRule type="cellIs" dxfId="198" priority="11" operator="equal">
      <formula>"x"</formula>
    </cfRule>
  </conditionalFormatting>
  <conditionalFormatting sqref="AF13:AH13 AJ13">
    <cfRule type="cellIs" dxfId="197" priority="10" operator="equal">
      <formula>"x"</formula>
    </cfRule>
  </conditionalFormatting>
  <conditionalFormatting sqref="G7:G18">
    <cfRule type="cellIs" dxfId="196" priority="9" operator="equal">
      <formula>"x"</formula>
    </cfRule>
  </conditionalFormatting>
  <conditionalFormatting sqref="N14:N18 N7:N12">
    <cfRule type="cellIs" dxfId="195" priority="8" operator="equal">
      <formula>"x"</formula>
    </cfRule>
  </conditionalFormatting>
  <conditionalFormatting sqref="N13">
    <cfRule type="cellIs" dxfId="194" priority="7" operator="equal">
      <formula>"x"</formula>
    </cfRule>
  </conditionalFormatting>
  <conditionalFormatting sqref="U14:U18 U7:U12">
    <cfRule type="cellIs" dxfId="193" priority="6" operator="equal">
      <formula>"x"</formula>
    </cfRule>
  </conditionalFormatting>
  <conditionalFormatting sqref="U13">
    <cfRule type="cellIs" dxfId="192" priority="5" operator="equal">
      <formula>"x"</formula>
    </cfRule>
  </conditionalFormatting>
  <conditionalFormatting sqref="AB14:AB18 AB7:AB12">
    <cfRule type="cellIs" dxfId="191" priority="4" operator="equal">
      <formula>"x"</formula>
    </cfRule>
  </conditionalFormatting>
  <conditionalFormatting sqref="AB13">
    <cfRule type="cellIs" dxfId="190" priority="3" operator="equal">
      <formula>"x"</formula>
    </cfRule>
  </conditionalFormatting>
  <conditionalFormatting sqref="AI7:AI18">
    <cfRule type="cellIs" dxfId="189" priority="2" operator="equal">
      <formula>"x"</formula>
    </cfRule>
  </conditionalFormatting>
  <conditionalFormatting sqref="AP7:AP18">
    <cfRule type="cellIs" dxfId="18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R21" sqref="R21:V21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25"/>
      <c r="E1" s="125"/>
      <c r="F1" s="125"/>
      <c r="G1" s="125"/>
      <c r="H1" s="125"/>
      <c r="I1" s="117"/>
      <c r="J1" s="2"/>
      <c r="K1" s="125"/>
      <c r="L1" s="125"/>
      <c r="M1" s="125"/>
      <c r="N1" s="125"/>
      <c r="O1" s="125"/>
      <c r="P1" s="117"/>
      <c r="Q1" s="2"/>
      <c r="R1" s="125" t="s">
        <v>51</v>
      </c>
      <c r="S1" s="125"/>
      <c r="T1" s="125"/>
      <c r="U1" s="125"/>
      <c r="V1" s="125"/>
      <c r="W1" s="117"/>
      <c r="X1" s="2"/>
      <c r="Y1" s="125"/>
      <c r="Z1" s="125"/>
      <c r="AA1" s="125"/>
      <c r="AB1" s="125"/>
      <c r="AC1" s="125"/>
      <c r="AD1" s="117"/>
      <c r="AE1" s="2"/>
      <c r="AF1" s="126"/>
      <c r="AG1" s="125"/>
      <c r="AH1" s="125"/>
      <c r="AI1" s="125"/>
      <c r="AJ1" s="125"/>
      <c r="AK1" s="117"/>
      <c r="AL1" s="2"/>
      <c r="AM1" s="125" t="s">
        <v>81</v>
      </c>
      <c r="AN1" s="125"/>
      <c r="AO1" s="125"/>
      <c r="AP1" s="125"/>
      <c r="AQ1" s="125"/>
      <c r="AR1" s="125"/>
      <c r="AS1" s="117"/>
      <c r="AT1" s="2"/>
    </row>
    <row r="2" spans="1:57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17"/>
      <c r="J2" s="7"/>
      <c r="K2" s="125"/>
      <c r="L2" s="125"/>
      <c r="M2" s="125"/>
      <c r="N2" s="125"/>
      <c r="O2" s="125"/>
      <c r="P2" s="117"/>
      <c r="Q2" s="7"/>
      <c r="R2" s="125"/>
      <c r="S2" s="125"/>
      <c r="T2" s="125"/>
      <c r="U2" s="125"/>
      <c r="V2" s="125"/>
      <c r="W2" s="117"/>
      <c r="X2" s="7"/>
      <c r="Y2" s="125"/>
      <c r="Z2" s="125"/>
      <c r="AA2" s="125"/>
      <c r="AB2" s="125"/>
      <c r="AC2" s="125"/>
      <c r="AD2" s="117"/>
      <c r="AE2" s="7"/>
      <c r="AF2" s="125"/>
      <c r="AG2" s="125"/>
      <c r="AH2" s="125"/>
      <c r="AI2" s="125"/>
      <c r="AJ2" s="125"/>
      <c r="AK2" s="117"/>
      <c r="AL2" s="7"/>
      <c r="AM2" s="125"/>
      <c r="AN2" s="125"/>
      <c r="AO2" s="125"/>
      <c r="AP2" s="125"/>
      <c r="AQ2" s="125"/>
      <c r="AR2" s="125"/>
      <c r="AS2" s="117"/>
      <c r="AT2" s="2"/>
    </row>
    <row r="3" spans="1:57" ht="15.75" x14ac:dyDescent="0.25">
      <c r="A3" s="127">
        <v>51</v>
      </c>
      <c r="B3" s="127"/>
      <c r="C3" s="2"/>
      <c r="D3" s="128" t="s">
        <v>17</v>
      </c>
      <c r="E3" s="128"/>
      <c r="F3" s="128"/>
      <c r="G3" s="128"/>
      <c r="H3" s="128"/>
      <c r="I3" s="115"/>
      <c r="J3" s="2"/>
      <c r="K3" s="128" t="s">
        <v>16</v>
      </c>
      <c r="L3" s="128"/>
      <c r="M3" s="128"/>
      <c r="N3" s="128"/>
      <c r="O3" s="128"/>
      <c r="P3" s="115"/>
      <c r="Q3" s="2"/>
      <c r="R3" s="128" t="s">
        <v>15</v>
      </c>
      <c r="S3" s="128"/>
      <c r="T3" s="128"/>
      <c r="U3" s="128"/>
      <c r="V3" s="128"/>
      <c r="W3" s="115"/>
      <c r="X3" s="2"/>
      <c r="Y3" s="128" t="s">
        <v>14</v>
      </c>
      <c r="Z3" s="128"/>
      <c r="AA3" s="128"/>
      <c r="AB3" s="128"/>
      <c r="AC3" s="128"/>
      <c r="AD3" s="115"/>
      <c r="AE3" s="2"/>
      <c r="AF3" s="128" t="s">
        <v>13</v>
      </c>
      <c r="AG3" s="128"/>
      <c r="AH3" s="128"/>
      <c r="AI3" s="128"/>
      <c r="AJ3" s="128"/>
      <c r="AK3" s="115"/>
      <c r="AL3" s="2"/>
      <c r="AM3" s="128" t="s">
        <v>12</v>
      </c>
      <c r="AN3" s="128"/>
      <c r="AO3" s="128"/>
      <c r="AP3" s="128"/>
      <c r="AQ3" s="128"/>
      <c r="AR3" s="128"/>
      <c r="AS3" s="115"/>
      <c r="AT3" s="2"/>
    </row>
    <row r="4" spans="1:57" x14ac:dyDescent="0.25">
      <c r="A4" s="127"/>
      <c r="B4" s="127"/>
      <c r="C4" s="1"/>
      <c r="D4" s="130">
        <f>IFERROR(VLOOKUP(A3,Weeknummers!D:E,2,FALSE),"")</f>
        <v>43451</v>
      </c>
      <c r="E4" s="130"/>
      <c r="F4" s="130"/>
      <c r="G4" s="130"/>
      <c r="H4" s="130"/>
      <c r="I4" s="116"/>
      <c r="J4" s="2"/>
      <c r="K4" s="130">
        <f>IFERROR(SUM(+D4+1),"")</f>
        <v>43452</v>
      </c>
      <c r="L4" s="130"/>
      <c r="M4" s="130"/>
      <c r="N4" s="130"/>
      <c r="O4" s="130"/>
      <c r="P4" s="116"/>
      <c r="Q4" s="2"/>
      <c r="R4" s="130">
        <f>IFERROR(SUM(+K4+1),"")</f>
        <v>43453</v>
      </c>
      <c r="S4" s="130"/>
      <c r="T4" s="130"/>
      <c r="U4" s="130"/>
      <c r="V4" s="130"/>
      <c r="W4" s="116"/>
      <c r="X4" s="2"/>
      <c r="Y4" s="130">
        <f>IFERROR(SUM(+R4+1),"")</f>
        <v>43454</v>
      </c>
      <c r="Z4" s="130"/>
      <c r="AA4" s="130"/>
      <c r="AB4" s="130"/>
      <c r="AC4" s="130"/>
      <c r="AD4" s="116"/>
      <c r="AE4" s="2"/>
      <c r="AF4" s="130">
        <f>IFERROR(SUM(+Y4+1),"")</f>
        <v>43455</v>
      </c>
      <c r="AG4" s="130"/>
      <c r="AH4" s="130"/>
      <c r="AI4" s="130"/>
      <c r="AJ4" s="130"/>
      <c r="AK4" s="116"/>
      <c r="AL4" s="2"/>
      <c r="AM4" s="131">
        <f>IFERROR(SUM(+AF4+1),"")</f>
        <v>43456</v>
      </c>
      <c r="AN4" s="131"/>
      <c r="AO4" s="131"/>
      <c r="AP4" s="131"/>
      <c r="AQ4" s="131"/>
      <c r="AR4" s="131"/>
      <c r="AS4" s="116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31</v>
      </c>
      <c r="E6" s="31" t="s">
        <v>31</v>
      </c>
      <c r="F6" s="31" t="s">
        <v>32</v>
      </c>
      <c r="G6" s="31" t="s">
        <v>31</v>
      </c>
      <c r="H6" s="31" t="s">
        <v>31</v>
      </c>
      <c r="I6" s="31" t="s">
        <v>29</v>
      </c>
      <c r="J6" s="24"/>
      <c r="K6" s="31" t="s">
        <v>31</v>
      </c>
      <c r="L6" s="31" t="s">
        <v>31</v>
      </c>
      <c r="M6" s="31" t="s">
        <v>29</v>
      </c>
      <c r="N6" s="31" t="s">
        <v>32</v>
      </c>
      <c r="O6" s="43" t="s">
        <v>31</v>
      </c>
      <c r="P6" s="31" t="s">
        <v>31</v>
      </c>
      <c r="Q6" s="24"/>
      <c r="R6" s="31" t="s">
        <v>31</v>
      </c>
      <c r="S6" s="31" t="s">
        <v>29</v>
      </c>
      <c r="T6" s="31" t="s">
        <v>30</v>
      </c>
      <c r="U6" s="31" t="s">
        <v>31</v>
      </c>
      <c r="V6" s="31" t="s">
        <v>31</v>
      </c>
      <c r="W6" s="31" t="s">
        <v>32</v>
      </c>
      <c r="X6" s="24"/>
      <c r="Y6" s="31" t="s">
        <v>32</v>
      </c>
      <c r="Z6" s="31" t="s">
        <v>31</v>
      </c>
      <c r="AA6" s="31" t="s">
        <v>31</v>
      </c>
      <c r="AB6" s="31" t="s">
        <v>31</v>
      </c>
      <c r="AC6" s="43" t="s">
        <v>31</v>
      </c>
      <c r="AD6" s="31" t="s">
        <v>29</v>
      </c>
      <c r="AE6" s="24"/>
      <c r="AF6" s="31" t="s">
        <v>29</v>
      </c>
      <c r="AG6" s="31" t="s">
        <v>30</v>
      </c>
      <c r="AH6" s="31" t="s">
        <v>31</v>
      </c>
      <c r="AI6" s="31" t="s">
        <v>31</v>
      </c>
      <c r="AJ6" s="43" t="s">
        <v>32</v>
      </c>
      <c r="AK6" s="31" t="s">
        <v>31</v>
      </c>
      <c r="AL6" s="24"/>
      <c r="AM6" s="32"/>
      <c r="AN6" s="33" t="s">
        <v>30</v>
      </c>
      <c r="AO6" s="33"/>
      <c r="AP6" s="33" t="s">
        <v>29</v>
      </c>
      <c r="AQ6" s="118" t="s">
        <v>29</v>
      </c>
      <c r="AR6" s="33"/>
      <c r="AS6" s="33"/>
      <c r="AT6" s="24"/>
      <c r="AW6" s="35"/>
      <c r="AX6" s="35"/>
      <c r="AZ6" s="113" t="s">
        <v>10</v>
      </c>
      <c r="BA6" s="113">
        <v>7</v>
      </c>
      <c r="BB6" s="113">
        <v>0.5</v>
      </c>
      <c r="BC6" s="113"/>
      <c r="BD6" s="113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/>
      </c>
      <c r="E7" s="45" t="str">
        <f t="shared" si="0"/>
        <v/>
      </c>
      <c r="F7" s="45" t="str">
        <f t="shared" si="0"/>
        <v/>
      </c>
      <c r="G7" s="45" t="str">
        <f t="shared" si="0"/>
        <v/>
      </c>
      <c r="H7" s="45" t="str">
        <f t="shared" si="0"/>
        <v/>
      </c>
      <c r="I7" s="45">
        <f t="shared" si="0"/>
        <v>0.5</v>
      </c>
      <c r="J7" s="12"/>
      <c r="K7" s="45" t="str">
        <f t="shared" ref="K7:P7" si="1">IFERROR(IF(HLOOKUP(K$6,$BB$5:$BE$18,2,FALSE)=0,"",HLOOKUP(K$6,$BB$5:$BE$18,2,FALSE)),"")</f>
        <v/>
      </c>
      <c r="L7" s="45" t="str">
        <f t="shared" si="1"/>
        <v/>
      </c>
      <c r="M7" s="45">
        <f t="shared" si="1"/>
        <v>0.5</v>
      </c>
      <c r="N7" s="45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 t="str">
        <f t="shared" ref="R7:W7" si="2">IFERROR(IF(HLOOKUP(R$6,$BB$5:$BE$18,2,FALSE)=0,"",HLOOKUP(R$6,$BB$5:$BE$18,2,FALSE)),"")</f>
        <v/>
      </c>
      <c r="S7" s="45">
        <f t="shared" si="2"/>
        <v>0.5</v>
      </c>
      <c r="T7" s="45" t="str">
        <f t="shared" si="2"/>
        <v>x</v>
      </c>
      <c r="U7" s="45" t="str">
        <f t="shared" si="2"/>
        <v/>
      </c>
      <c r="V7" s="45" t="str">
        <f t="shared" si="2"/>
        <v/>
      </c>
      <c r="W7" s="45" t="str">
        <f t="shared" si="2"/>
        <v/>
      </c>
      <c r="X7" s="12"/>
      <c r="Y7" s="45" t="str">
        <f t="shared" ref="Y7:AD7" si="3">IFERROR(IF(HLOOKUP(Y$6,$BB$5:$BE$18,2,FALSE)=0,"",HLOOKUP(Y$6,$BB$5:$BE$18,2,FALSE)),"")</f>
        <v/>
      </c>
      <c r="Z7" s="45" t="str">
        <f t="shared" si="3"/>
        <v/>
      </c>
      <c r="AA7" s="45" t="str">
        <f t="shared" si="3"/>
        <v/>
      </c>
      <c r="AB7" s="45" t="str">
        <f t="shared" si="3"/>
        <v/>
      </c>
      <c r="AC7" s="44" t="str">
        <f t="shared" si="3"/>
        <v/>
      </c>
      <c r="AD7" s="45">
        <f t="shared" si="3"/>
        <v>0.5</v>
      </c>
      <c r="AE7" s="12"/>
      <c r="AF7" s="45">
        <f t="shared" ref="AF7:AK7" si="4">IFERROR(IF(HLOOKUP(AF$6,$BB$5:$BE$18,2,FALSE)=0,"",HLOOKUP(AF$6,$BB$5:$BE$18,2,FALSE)),"")</f>
        <v>0.5</v>
      </c>
      <c r="AG7" s="45" t="str">
        <f t="shared" si="4"/>
        <v>x</v>
      </c>
      <c r="AH7" s="45" t="str">
        <f t="shared" si="4"/>
        <v/>
      </c>
      <c r="AI7" s="45" t="str">
        <f t="shared" si="4"/>
        <v/>
      </c>
      <c r="AJ7" s="44" t="str">
        <f t="shared" si="4"/>
        <v/>
      </c>
      <c r="AK7" s="45" t="str">
        <f t="shared" si="4"/>
        <v/>
      </c>
      <c r="AL7" s="12"/>
      <c r="AM7" s="45" t="str">
        <f t="shared" ref="AM7:AS7" si="5">IFERROR(IF(HLOOKUP(AM$6,$BB$5:$BE$18,2,FALSE)=0,"",HLOOKUP(AM$6,$BB$5:$BE$18,2,FALSE)),"")</f>
        <v/>
      </c>
      <c r="AN7" s="45" t="str">
        <f t="shared" si="5"/>
        <v>x</v>
      </c>
      <c r="AO7" s="45" t="str">
        <f t="shared" si="5"/>
        <v/>
      </c>
      <c r="AP7" s="45">
        <f t="shared" si="5"/>
        <v>0.5</v>
      </c>
      <c r="AQ7" s="46">
        <f t="shared" si="5"/>
        <v>0.5</v>
      </c>
      <c r="AR7" s="45" t="str">
        <f t="shared" si="5"/>
        <v/>
      </c>
      <c r="AS7" s="45" t="str">
        <f t="shared" si="5"/>
        <v/>
      </c>
      <c r="AT7" s="2"/>
      <c r="AU7" s="13" t="s">
        <v>9</v>
      </c>
      <c r="AV7" s="14">
        <f>+D19+K19+R19+Y19+AF19+AM19</f>
        <v>40</v>
      </c>
      <c r="AW7" s="38">
        <f>IFERROR(IF(SUMIF($D$5:$AR$5,"Megen",$D$7:$AR$7)=0,"",SUMIF($D$5:$AR$5,"Megen",$D$7:$AR$7))*2,"")</f>
        <v>1</v>
      </c>
      <c r="AX7" s="38">
        <f>IFERROR(IF(SUMIF($D$5:$AR$5,"Megen",$D$18:$AR$18)=0,"",SUMIF($D$5:$AR$5,"Megen",$D$18:$AR$18)*2),"")</f>
        <v>1</v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/>
      </c>
      <c r="E8" s="45" t="str">
        <f t="shared" si="6"/>
        <v/>
      </c>
      <c r="F8" s="45" t="str">
        <f t="shared" si="6"/>
        <v/>
      </c>
      <c r="G8" s="45" t="str">
        <f t="shared" si="6"/>
        <v/>
      </c>
      <c r="H8" s="45" t="str">
        <f t="shared" si="6"/>
        <v/>
      </c>
      <c r="I8" s="45">
        <f t="shared" si="6"/>
        <v>1</v>
      </c>
      <c r="J8" s="12"/>
      <c r="K8" s="45" t="str">
        <f t="shared" ref="K8:P8" si="7">IFERROR(IF(HLOOKUP(K$6,$BB$5:$BE$18,3,FALSE)=0,"",HLOOKUP(K$6,$BB$5:$BE$18,3,FALSE)),"")</f>
        <v/>
      </c>
      <c r="L8" s="45" t="str">
        <f t="shared" si="7"/>
        <v/>
      </c>
      <c r="M8" s="45">
        <f t="shared" si="7"/>
        <v>1</v>
      </c>
      <c r="N8" s="45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 t="str">
        <f t="shared" ref="R8:W8" si="8">IFERROR(IF(HLOOKUP(R$6,$BB$5:$BE$18,3,FALSE)=0,"",HLOOKUP(R$6,$BB$5:$BE$18,3,FALSE)),"")</f>
        <v/>
      </c>
      <c r="S8" s="45">
        <f t="shared" si="8"/>
        <v>1</v>
      </c>
      <c r="T8" s="45" t="str">
        <f t="shared" si="8"/>
        <v>x</v>
      </c>
      <c r="U8" s="45" t="str">
        <f t="shared" si="8"/>
        <v/>
      </c>
      <c r="V8" s="45" t="str">
        <f t="shared" si="8"/>
        <v/>
      </c>
      <c r="W8" s="45" t="str">
        <f t="shared" si="8"/>
        <v/>
      </c>
      <c r="X8" s="12"/>
      <c r="Y8" s="45" t="str">
        <f t="shared" ref="Y8:AD8" si="9">IFERROR(IF(HLOOKUP(Y$6,$BB$5:$BE$18,3,FALSE)=0,"",HLOOKUP(Y$6,$BB$5:$BE$18,3,FALSE)),"")</f>
        <v/>
      </c>
      <c r="Z8" s="45" t="str">
        <f t="shared" si="9"/>
        <v/>
      </c>
      <c r="AA8" s="45" t="str">
        <f t="shared" si="9"/>
        <v/>
      </c>
      <c r="AB8" s="45" t="str">
        <f t="shared" si="9"/>
        <v/>
      </c>
      <c r="AC8" s="44" t="str">
        <f t="shared" si="9"/>
        <v/>
      </c>
      <c r="AD8" s="45">
        <f t="shared" si="9"/>
        <v>1</v>
      </c>
      <c r="AE8" s="12"/>
      <c r="AF8" s="45">
        <f t="shared" ref="AF8:AK8" si="10">IFERROR(IF(HLOOKUP(AF$6,$BB$5:$BE$18,3,FALSE)=0,"",HLOOKUP(AF$6,$BB$5:$BE$18,3,FALSE)),"")</f>
        <v>1</v>
      </c>
      <c r="AG8" s="45" t="str">
        <f t="shared" si="10"/>
        <v>x</v>
      </c>
      <c r="AH8" s="45" t="str">
        <f t="shared" si="10"/>
        <v/>
      </c>
      <c r="AI8" s="45" t="str">
        <f t="shared" si="10"/>
        <v/>
      </c>
      <c r="AJ8" s="44" t="str">
        <f t="shared" si="10"/>
        <v/>
      </c>
      <c r="AK8" s="45" t="str">
        <f t="shared" si="10"/>
        <v/>
      </c>
      <c r="AL8" s="12"/>
      <c r="AM8" s="45" t="str">
        <f t="shared" ref="AM8:AS8" si="11">IFERROR(IF(HLOOKUP(AM$6,$BB$5:$BE$18,3,FALSE)=0,"",HLOOKUP(AM$6,$BB$5:$BE$18,3,FALSE)),"")</f>
        <v/>
      </c>
      <c r="AN8" s="45" t="str">
        <f t="shared" si="11"/>
        <v>x</v>
      </c>
      <c r="AO8" s="45" t="str">
        <f t="shared" si="11"/>
        <v/>
      </c>
      <c r="AP8" s="45">
        <f t="shared" si="11"/>
        <v>1</v>
      </c>
      <c r="AQ8" s="46">
        <f t="shared" si="11"/>
        <v>1</v>
      </c>
      <c r="AR8" s="45" t="str">
        <f t="shared" si="11"/>
        <v/>
      </c>
      <c r="AS8" s="45" t="str">
        <f t="shared" si="11"/>
        <v/>
      </c>
      <c r="AT8" s="2"/>
      <c r="AU8" s="15" t="s">
        <v>8</v>
      </c>
      <c r="AV8" s="16">
        <f>+E19+L19+S19+Z19+AG19+AN19</f>
        <v>32</v>
      </c>
      <c r="AW8" s="38">
        <f>IFERROR(IF(SUMIF($D$5:$AR$5,"Miguitte",$D$7:$AR$7)=0,"",SUMIF($D$5:$AR$5,"Miguitte",$D$7:$AR$7))*2,"")</f>
        <v>1</v>
      </c>
      <c r="AX8" s="38" t="str">
        <f>IFERROR(IF(SUMIF($D$5:$AR$5,"Miguitte",$D$18:$AR$18)=0,"",SUMIF($D$5:$AR$5,"Miguitte",$D$18:$AR$18)*2),"")</f>
        <v/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1</v>
      </c>
      <c r="E9" s="45">
        <f t="shared" si="12"/>
        <v>1</v>
      </c>
      <c r="F9" s="45">
        <f t="shared" si="12"/>
        <v>0.5</v>
      </c>
      <c r="G9" s="45">
        <f t="shared" si="12"/>
        <v>1</v>
      </c>
      <c r="H9" s="45">
        <f t="shared" si="12"/>
        <v>1</v>
      </c>
      <c r="I9" s="45">
        <f t="shared" si="12"/>
        <v>1</v>
      </c>
      <c r="J9" s="12"/>
      <c r="K9" s="45">
        <f t="shared" ref="K9:P9" si="13">IFERROR(IF(HLOOKUP(K$6,$BB$5:$BE$18,4,FALSE)=0,"",HLOOKUP(K$6,$BB$5:$BE$18,4,FALSE)),"")</f>
        <v>1</v>
      </c>
      <c r="L9" s="45">
        <f t="shared" si="13"/>
        <v>1</v>
      </c>
      <c r="M9" s="45">
        <f t="shared" si="13"/>
        <v>1</v>
      </c>
      <c r="N9" s="45">
        <f t="shared" si="13"/>
        <v>0.5</v>
      </c>
      <c r="O9" s="44">
        <f t="shared" si="13"/>
        <v>1</v>
      </c>
      <c r="P9" s="45">
        <f t="shared" si="13"/>
        <v>1</v>
      </c>
      <c r="Q9" s="12"/>
      <c r="R9" s="45">
        <f t="shared" ref="R9:W9" si="14">IFERROR(IF(HLOOKUP(R$6,$BB$5:$BE$18,4,FALSE)=0,"",HLOOKUP(R$6,$BB$5:$BE$18,4,FALSE)),"")</f>
        <v>1</v>
      </c>
      <c r="S9" s="45">
        <f t="shared" si="14"/>
        <v>1</v>
      </c>
      <c r="T9" s="45" t="str">
        <f t="shared" si="14"/>
        <v>x</v>
      </c>
      <c r="U9" s="45">
        <f t="shared" si="14"/>
        <v>1</v>
      </c>
      <c r="V9" s="45">
        <f t="shared" si="14"/>
        <v>1</v>
      </c>
      <c r="W9" s="45">
        <f t="shared" si="14"/>
        <v>0.5</v>
      </c>
      <c r="X9" s="12"/>
      <c r="Y9" s="45">
        <f t="shared" ref="Y9:AD9" si="15">IFERROR(IF(HLOOKUP(Y$6,$BB$5:$BE$18,4,FALSE)=0,"",HLOOKUP(Y$6,$BB$5:$BE$18,4,FALSE)),"")</f>
        <v>0.5</v>
      </c>
      <c r="Z9" s="45">
        <f t="shared" si="15"/>
        <v>1</v>
      </c>
      <c r="AA9" s="45">
        <f t="shared" si="15"/>
        <v>1</v>
      </c>
      <c r="AB9" s="45">
        <f t="shared" si="15"/>
        <v>1</v>
      </c>
      <c r="AC9" s="44">
        <f t="shared" si="15"/>
        <v>1</v>
      </c>
      <c r="AD9" s="45">
        <f t="shared" si="15"/>
        <v>1</v>
      </c>
      <c r="AE9" s="12"/>
      <c r="AF9" s="45">
        <f t="shared" ref="AF9:AK9" si="16">IFERROR(IF(HLOOKUP(AF$6,$BB$5:$BE$18,4,FALSE)=0,"",HLOOKUP(AF$6,$BB$5:$BE$18,4,FALSE)),"")</f>
        <v>1</v>
      </c>
      <c r="AG9" s="45" t="str">
        <f t="shared" si="16"/>
        <v>x</v>
      </c>
      <c r="AH9" s="45">
        <f t="shared" si="16"/>
        <v>1</v>
      </c>
      <c r="AI9" s="45">
        <f t="shared" si="16"/>
        <v>1</v>
      </c>
      <c r="AJ9" s="44">
        <f t="shared" si="16"/>
        <v>0.5</v>
      </c>
      <c r="AK9" s="45">
        <f t="shared" si="16"/>
        <v>1</v>
      </c>
      <c r="AL9" s="12"/>
      <c r="AM9" s="45" t="str">
        <f t="shared" ref="AM9:AS9" si="17">IFERROR(IF(HLOOKUP(AM$6,$BB$5:$BE$18,4,FALSE)=0,"",HLOOKUP(AM$6,$BB$5:$BE$18,4,FALSE)),"")</f>
        <v/>
      </c>
      <c r="AN9" s="45" t="str">
        <f t="shared" si="17"/>
        <v>x</v>
      </c>
      <c r="AO9" s="45" t="str">
        <f t="shared" si="17"/>
        <v/>
      </c>
      <c r="AP9" s="45">
        <f t="shared" si="17"/>
        <v>1</v>
      </c>
      <c r="AQ9" s="46">
        <f t="shared" si="17"/>
        <v>1</v>
      </c>
      <c r="AR9" s="45" t="str">
        <f t="shared" si="17"/>
        <v/>
      </c>
      <c r="AS9" s="45" t="str">
        <f t="shared" si="17"/>
        <v/>
      </c>
      <c r="AT9" s="2"/>
      <c r="AU9" s="15" t="s">
        <v>7</v>
      </c>
      <c r="AV9" s="16">
        <f>+F19+M19+T19+AA19+AH19+AO19</f>
        <v>32</v>
      </c>
      <c r="AW9" s="38">
        <f>IFERROR(IF(SUMIF($D$5:$AR$5,"Tim",$D$7:$AR$7)=0,"",SUMIF($D$5:$AR$5,"Tim",$D$7:$AR$7))*2,"")</f>
        <v>1</v>
      </c>
      <c r="AX9" s="38">
        <f>IFERROR(IF(SUMIF($D$5:$AR$5,"Tim",$D$18:$AR$18)=0,"",SUMIF($D$5:$AR$5,"Tim",$D$18:$AR$18)*2),"")</f>
        <v>1</v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12"/>
      <c r="K10" s="45">
        <f t="shared" ref="K10:P10" si="19">IFERROR(IF(HLOOKUP(K$6,$BB$5:$BE$18,5,FALSE)=0,"",HLOOKUP(K$6,$BB$5:$BE$18,5,FALSE)),"")</f>
        <v>1</v>
      </c>
      <c r="L10" s="45">
        <f t="shared" si="19"/>
        <v>1</v>
      </c>
      <c r="M10" s="45">
        <f t="shared" si="19"/>
        <v>1</v>
      </c>
      <c r="N10" s="45">
        <f t="shared" si="19"/>
        <v>1</v>
      </c>
      <c r="O10" s="44">
        <f t="shared" si="19"/>
        <v>1</v>
      </c>
      <c r="P10" s="45">
        <f t="shared" si="19"/>
        <v>1</v>
      </c>
      <c r="Q10" s="12"/>
      <c r="R10" s="45">
        <f t="shared" ref="R10:W10" si="20">IFERROR(IF(HLOOKUP(R$6,$BB$5:$BE$18,5,FALSE)=0,"",HLOOKUP(R$6,$BB$5:$BE$18,5,FALSE)),"")</f>
        <v>1</v>
      </c>
      <c r="S10" s="45">
        <f t="shared" si="20"/>
        <v>1</v>
      </c>
      <c r="T10" s="45" t="str">
        <f t="shared" si="20"/>
        <v>x</v>
      </c>
      <c r="U10" s="45">
        <f t="shared" si="20"/>
        <v>1</v>
      </c>
      <c r="V10" s="45">
        <f t="shared" si="20"/>
        <v>1</v>
      </c>
      <c r="W10" s="45">
        <f t="shared" si="20"/>
        <v>1</v>
      </c>
      <c r="X10" s="12"/>
      <c r="Y10" s="45">
        <f t="shared" ref="Y10:AD10" si="21">IFERROR(IF(HLOOKUP(Y$6,$BB$5:$BE$18,5,FALSE)=0,"",HLOOKUP(Y$6,$BB$5:$BE$18,5,FALSE)),"")</f>
        <v>1</v>
      </c>
      <c r="Z10" s="45">
        <f t="shared" si="21"/>
        <v>1</v>
      </c>
      <c r="AA10" s="45">
        <f t="shared" si="21"/>
        <v>1</v>
      </c>
      <c r="AB10" s="45">
        <f t="shared" si="21"/>
        <v>1</v>
      </c>
      <c r="AC10" s="44">
        <f t="shared" si="21"/>
        <v>1</v>
      </c>
      <c r="AD10" s="45">
        <f t="shared" si="21"/>
        <v>1</v>
      </c>
      <c r="AE10" s="12"/>
      <c r="AF10" s="45">
        <f t="shared" ref="AF10:AK10" si="22">IFERROR(IF(HLOOKUP(AF$6,$BB$5:$BE$18,5,FALSE)=0,"",HLOOKUP(AF$6,$BB$5:$BE$18,5,FALSE)),"")</f>
        <v>1</v>
      </c>
      <c r="AG10" s="45" t="str">
        <f t="shared" si="22"/>
        <v>x</v>
      </c>
      <c r="AH10" s="45">
        <f t="shared" si="22"/>
        <v>1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 t="str">
        <f t="shared" ref="AM10:AS10" si="23">IFERROR(IF(HLOOKUP(AM$6,$BB$5:$BE$18,5,FALSE)=0,"",HLOOKUP(AM$6,$BB$5:$BE$18,5,FALSE)),"")</f>
        <v/>
      </c>
      <c r="AN10" s="45" t="str">
        <f t="shared" si="23"/>
        <v>x</v>
      </c>
      <c r="AO10" s="45" t="str">
        <f t="shared" si="23"/>
        <v/>
      </c>
      <c r="AP10" s="45">
        <f t="shared" si="23"/>
        <v>1</v>
      </c>
      <c r="AQ10" s="46">
        <f t="shared" si="23"/>
        <v>1</v>
      </c>
      <c r="AR10" s="45" t="str">
        <f t="shared" si="23"/>
        <v/>
      </c>
      <c r="AS10" s="45" t="str">
        <f t="shared" si="23"/>
        <v/>
      </c>
      <c r="AT10" s="2"/>
      <c r="AU10" s="15" t="s">
        <v>37</v>
      </c>
      <c r="AV10" s="16">
        <f>+H19+O19+V19+AC19+AJ19+AQ19</f>
        <v>45.5</v>
      </c>
      <c r="AW10" s="38">
        <f>IFERROR(IF(SUMIF($D$5:$AR$5,"David",$D$7:$AR$7)=0,"",SUMIF($D$5:$AR$5,"David",$D$7:$AR$7))*2,"")</f>
        <v>1</v>
      </c>
      <c r="AX10" s="38">
        <f>IFERROR(IF(SUMIF($D$5:$AR$5,"David",$D$18:$AR$18)=0,"",SUMIF($D$5:$AR$5,"David",$D$18:$AR$18)*2),"")</f>
        <v>1</v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12"/>
      <c r="K11" s="45">
        <f t="shared" ref="K11:P11" si="25">IFERROR(IF(HLOOKUP(K$6,$BB$5:$BE$18,6,FALSE)=0,"",HLOOKUP(K$6,$BB$5:$BE$18,6,FALSE)),"")</f>
        <v>1</v>
      </c>
      <c r="L11" s="45">
        <f t="shared" si="25"/>
        <v>1</v>
      </c>
      <c r="M11" s="45">
        <f t="shared" si="25"/>
        <v>1</v>
      </c>
      <c r="N11" s="45">
        <f t="shared" si="25"/>
        <v>1</v>
      </c>
      <c r="O11" s="44">
        <f t="shared" si="25"/>
        <v>1</v>
      </c>
      <c r="P11" s="45">
        <f t="shared" si="25"/>
        <v>1</v>
      </c>
      <c r="Q11" s="12"/>
      <c r="R11" s="45">
        <f t="shared" ref="R11:W11" si="26">IFERROR(IF(HLOOKUP(R$6,$BB$5:$BE$18,6,FALSE)=0,"",HLOOKUP(R$6,$BB$5:$BE$18,6,FALSE)),"")</f>
        <v>1</v>
      </c>
      <c r="S11" s="45">
        <f t="shared" si="26"/>
        <v>1</v>
      </c>
      <c r="T11" s="45" t="str">
        <f t="shared" si="26"/>
        <v>x</v>
      </c>
      <c r="U11" s="45">
        <f t="shared" si="26"/>
        <v>1</v>
      </c>
      <c r="V11" s="45">
        <f t="shared" si="26"/>
        <v>1</v>
      </c>
      <c r="W11" s="45">
        <f t="shared" si="26"/>
        <v>1</v>
      </c>
      <c r="X11" s="12"/>
      <c r="Y11" s="45">
        <f t="shared" ref="Y11:AD11" si="27">IFERROR(IF(HLOOKUP(Y$6,$BB$5:$BE$18,6,FALSE)=0,"",HLOOKUP(Y$6,$BB$5:$BE$18,6,FALSE)),"")</f>
        <v>1</v>
      </c>
      <c r="Z11" s="45">
        <f t="shared" si="27"/>
        <v>1</v>
      </c>
      <c r="AA11" s="45">
        <f t="shared" si="27"/>
        <v>1</v>
      </c>
      <c r="AB11" s="45">
        <f t="shared" si="27"/>
        <v>1</v>
      </c>
      <c r="AC11" s="44">
        <f t="shared" si="27"/>
        <v>1</v>
      </c>
      <c r="AD11" s="45">
        <f t="shared" si="27"/>
        <v>1</v>
      </c>
      <c r="AE11" s="12"/>
      <c r="AF11" s="45">
        <f t="shared" ref="AF11:AK11" si="28">IFERROR(IF(HLOOKUP(AF$6,$BB$5:$BE$18,6,FALSE)=0,"",HLOOKUP(AF$6,$BB$5:$BE$18,6,FALSE)),"")</f>
        <v>1</v>
      </c>
      <c r="AG11" s="45" t="str">
        <f t="shared" si="28"/>
        <v>x</v>
      </c>
      <c r="AH11" s="45">
        <f t="shared" si="28"/>
        <v>1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 t="str">
        <f t="shared" ref="AM11:AS11" si="29">IFERROR(IF(HLOOKUP(AM$6,$BB$5:$BE$18,6,FALSE)=0,"",HLOOKUP(AM$6,$BB$5:$BE$18,6,FALSE)),"")</f>
        <v/>
      </c>
      <c r="AN11" s="45" t="str">
        <f t="shared" si="29"/>
        <v>x</v>
      </c>
      <c r="AO11" s="45" t="str">
        <f t="shared" si="29"/>
        <v/>
      </c>
      <c r="AP11" s="45">
        <f t="shared" si="29"/>
        <v>1</v>
      </c>
      <c r="AQ11" s="46">
        <f t="shared" si="29"/>
        <v>1</v>
      </c>
      <c r="AR11" s="45" t="str">
        <f t="shared" si="29"/>
        <v/>
      </c>
      <c r="AS11" s="45" t="str">
        <f t="shared" si="29"/>
        <v/>
      </c>
      <c r="AT11" s="2"/>
      <c r="AU11" s="15" t="s">
        <v>46</v>
      </c>
      <c r="AV11" s="16">
        <f>+G19+N19+U19+AB19+AP19+AI19</f>
        <v>45.5</v>
      </c>
      <c r="AW11" s="38">
        <f>IFERROR(IF(SUMIF($D$5:$AR$5,"Emre",$D$7:$AR$7)=0,"",SUMIF($D$5:$AR$5,"Emre",$D$7:$AR$7))*2,"")</f>
        <v>1</v>
      </c>
      <c r="AX11" s="38">
        <f>IFERROR(IF(SUMIF($D$5:$AR$5,"Emre",$D$18:$AR$18)=0,"",SUMIF($D$5:$AR$5,"Emre",$D$18:$AR$18)*2),"")</f>
        <v>1</v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12"/>
      <c r="K12" s="45">
        <f t="shared" ref="K12:P12" si="31">IFERROR(IF(HLOOKUP(K$6,$BB$5:$BE$18,7,FALSE)=0,"",HLOOKUP(K$6,$BB$5:$BE$18,7,FALSE)),"")</f>
        <v>1</v>
      </c>
      <c r="L12" s="45">
        <f t="shared" si="31"/>
        <v>1</v>
      </c>
      <c r="M12" s="45">
        <f t="shared" si="31"/>
        <v>1</v>
      </c>
      <c r="N12" s="45">
        <f t="shared" si="31"/>
        <v>1</v>
      </c>
      <c r="O12" s="44">
        <f t="shared" si="31"/>
        <v>1</v>
      </c>
      <c r="P12" s="45">
        <f t="shared" si="31"/>
        <v>1</v>
      </c>
      <c r="Q12" s="12"/>
      <c r="R12" s="45">
        <f t="shared" ref="R12:W12" si="32">IFERROR(IF(HLOOKUP(R$6,$BB$5:$BE$18,7,FALSE)=0,"",HLOOKUP(R$6,$BB$5:$BE$18,7,FALSE)),"")</f>
        <v>1</v>
      </c>
      <c r="S12" s="45">
        <f t="shared" si="32"/>
        <v>1</v>
      </c>
      <c r="T12" s="45" t="str">
        <f t="shared" si="32"/>
        <v>x</v>
      </c>
      <c r="U12" s="45">
        <f t="shared" si="32"/>
        <v>1</v>
      </c>
      <c r="V12" s="45">
        <f t="shared" si="32"/>
        <v>1</v>
      </c>
      <c r="W12" s="45">
        <f t="shared" si="32"/>
        <v>1</v>
      </c>
      <c r="X12" s="12"/>
      <c r="Y12" s="45">
        <f t="shared" ref="Y12:AD12" si="33">IFERROR(IF(HLOOKUP(Y$6,$BB$5:$BE$18,7,FALSE)=0,"",HLOOKUP(Y$6,$BB$5:$BE$18,7,FALSE)),"")</f>
        <v>1</v>
      </c>
      <c r="Z12" s="45">
        <f t="shared" si="33"/>
        <v>1</v>
      </c>
      <c r="AA12" s="45">
        <f t="shared" si="33"/>
        <v>1</v>
      </c>
      <c r="AB12" s="45">
        <f t="shared" si="33"/>
        <v>1</v>
      </c>
      <c r="AC12" s="44">
        <f t="shared" si="33"/>
        <v>1</v>
      </c>
      <c r="AD12" s="45">
        <f t="shared" si="33"/>
        <v>1</v>
      </c>
      <c r="AE12" s="12"/>
      <c r="AF12" s="45">
        <f t="shared" ref="AF12:AK12" si="34">IFERROR(IF(HLOOKUP(AF$6,$BB$5:$BE$18,7,FALSE)=0,"",HLOOKUP(AF$6,$BB$5:$BE$18,7,FALSE)),"")</f>
        <v>1</v>
      </c>
      <c r="AG12" s="45" t="str">
        <f t="shared" si="34"/>
        <v>x</v>
      </c>
      <c r="AH12" s="45">
        <f t="shared" si="34"/>
        <v>1</v>
      </c>
      <c r="AI12" s="45">
        <f t="shared" si="34"/>
        <v>1</v>
      </c>
      <c r="AJ12" s="44">
        <f t="shared" si="34"/>
        <v>1</v>
      </c>
      <c r="AK12" s="45">
        <f t="shared" si="34"/>
        <v>1</v>
      </c>
      <c r="AL12" s="12"/>
      <c r="AM12" s="45" t="str">
        <f t="shared" ref="AM12:AS12" si="35">IFERROR(IF(HLOOKUP(AM$6,$BB$5:$BE$18,7,FALSE)=0,"",HLOOKUP(AM$6,$BB$5:$BE$18,7,FALSE)),"")</f>
        <v/>
      </c>
      <c r="AN12" s="45" t="str">
        <f t="shared" si="35"/>
        <v>x</v>
      </c>
      <c r="AO12" s="45" t="str">
        <f t="shared" si="35"/>
        <v/>
      </c>
      <c r="AP12" s="45">
        <f t="shared" si="35"/>
        <v>1</v>
      </c>
      <c r="AQ12" s="46">
        <f t="shared" si="35"/>
        <v>1</v>
      </c>
      <c r="AR12" s="45" t="str">
        <f t="shared" si="35"/>
        <v/>
      </c>
      <c r="AS12" s="45" t="str">
        <f t="shared" si="35"/>
        <v/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40</v>
      </c>
      <c r="AW13" s="38">
        <f>IFERROR(IF(SUMIF($D$5:$AR$5,"Stefan",$D$7:$AR$7)=0,"",SUMIF($D$5:$AR$5,"Stefan",$D$7:$AR$7))*2,"")</f>
        <v>2</v>
      </c>
      <c r="AX13" s="38">
        <f>IFERROR(IF(SUMIF($D$5:$AR$5,"Stefan",$D$18:$AR$18)=0,"",SUMIF($D$5:$AR$5,"Stefan",$D$18:$AR$18)*2),"")</f>
        <v>1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12"/>
      <c r="K14" s="45">
        <f t="shared" ref="K14:P14" si="37">IFERROR(IF(HLOOKUP(K$6,$BB$5:$BE$18,9,FALSE)=0,"",HLOOKUP(K$6,$BB$5:$BE$18,9,FALSE)),"")</f>
        <v>1</v>
      </c>
      <c r="L14" s="45">
        <f t="shared" si="37"/>
        <v>1</v>
      </c>
      <c r="M14" s="45">
        <f t="shared" si="37"/>
        <v>1</v>
      </c>
      <c r="N14" s="45">
        <f t="shared" si="37"/>
        <v>1</v>
      </c>
      <c r="O14" s="44">
        <f t="shared" si="37"/>
        <v>1</v>
      </c>
      <c r="P14" s="45">
        <f t="shared" si="37"/>
        <v>1</v>
      </c>
      <c r="Q14" s="12"/>
      <c r="R14" s="45">
        <f t="shared" ref="R14:W14" si="38">IFERROR(IF(HLOOKUP(R$6,$BB$5:$BE$18,9,FALSE)=0,"",HLOOKUP(R$6,$BB$5:$BE$18,9,FALSE)),"")</f>
        <v>1</v>
      </c>
      <c r="S14" s="45">
        <f t="shared" si="38"/>
        <v>1</v>
      </c>
      <c r="T14" s="45" t="str">
        <f t="shared" si="38"/>
        <v>x</v>
      </c>
      <c r="U14" s="45">
        <f t="shared" si="38"/>
        <v>1</v>
      </c>
      <c r="V14" s="45">
        <f t="shared" si="38"/>
        <v>1</v>
      </c>
      <c r="W14" s="45">
        <f t="shared" si="38"/>
        <v>1</v>
      </c>
      <c r="X14" s="12"/>
      <c r="Y14" s="45">
        <f t="shared" ref="Y14:AD14" si="39">IFERROR(IF(HLOOKUP(Y$6,$BB$5:$BE$18,9,FALSE)=0,"",HLOOKUP(Y$6,$BB$5:$BE$18,9,FALSE)),"")</f>
        <v>1</v>
      </c>
      <c r="Z14" s="45">
        <f t="shared" si="39"/>
        <v>1</v>
      </c>
      <c r="AA14" s="45">
        <f t="shared" si="39"/>
        <v>1</v>
      </c>
      <c r="AB14" s="45">
        <f t="shared" si="39"/>
        <v>1</v>
      </c>
      <c r="AC14" s="44">
        <f t="shared" si="39"/>
        <v>1</v>
      </c>
      <c r="AD14" s="45">
        <f t="shared" si="39"/>
        <v>1</v>
      </c>
      <c r="AE14" s="12"/>
      <c r="AF14" s="45">
        <f t="shared" ref="AF14:AK14" si="40">IFERROR(IF(HLOOKUP(AF$6,$BB$5:$BE$18,9,FALSE)=0,"",HLOOKUP(AF$6,$BB$5:$BE$18,9,FALSE)),"")</f>
        <v>1</v>
      </c>
      <c r="AG14" s="45" t="str">
        <f t="shared" si="40"/>
        <v>x</v>
      </c>
      <c r="AH14" s="45">
        <f t="shared" si="40"/>
        <v>1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112" t="str">
        <f>IF(SUM(AW7:AW13)=0,"LET OP, NIETS INGEVULD!!","Goed bezig!!")</f>
        <v>Goed bezig!!</v>
      </c>
      <c r="AX14" s="112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12"/>
      <c r="K15" s="45">
        <f t="shared" ref="K15:P15" si="42">IFERROR(IF(HLOOKUP(K$6,$BB$5:$BE$18,10,FALSE)=0,"",HLOOKUP(K$6,$BB$5:$BE$18,10,FALSE)),"")</f>
        <v>1</v>
      </c>
      <c r="L15" s="45">
        <f t="shared" si="42"/>
        <v>1</v>
      </c>
      <c r="M15" s="45">
        <f t="shared" si="42"/>
        <v>1</v>
      </c>
      <c r="N15" s="45">
        <f t="shared" si="42"/>
        <v>1</v>
      </c>
      <c r="O15" s="44">
        <f t="shared" si="42"/>
        <v>1</v>
      </c>
      <c r="P15" s="45">
        <f t="shared" si="42"/>
        <v>1</v>
      </c>
      <c r="Q15" s="12"/>
      <c r="R15" s="45">
        <f t="shared" ref="R15:W15" si="43">IFERROR(IF(HLOOKUP(R$6,$BB$5:$BE$18,10,FALSE)=0,"",HLOOKUP(R$6,$BB$5:$BE$18,10,FALSE)),"")</f>
        <v>1</v>
      </c>
      <c r="S15" s="45">
        <f t="shared" si="43"/>
        <v>1</v>
      </c>
      <c r="T15" s="45" t="str">
        <f t="shared" si="43"/>
        <v>x</v>
      </c>
      <c r="U15" s="45">
        <f t="shared" si="43"/>
        <v>1</v>
      </c>
      <c r="V15" s="45">
        <f t="shared" si="43"/>
        <v>1</v>
      </c>
      <c r="W15" s="45">
        <f t="shared" si="43"/>
        <v>1</v>
      </c>
      <c r="X15" s="12"/>
      <c r="Y15" s="45">
        <f t="shared" ref="Y15:AD15" si="44">IFERROR(IF(HLOOKUP(Y$6,$BB$5:$BE$18,10,FALSE)=0,"",HLOOKUP(Y$6,$BB$5:$BE$18,10,FALSE)),"")</f>
        <v>1</v>
      </c>
      <c r="Z15" s="45">
        <f t="shared" si="44"/>
        <v>1</v>
      </c>
      <c r="AA15" s="45">
        <f t="shared" si="44"/>
        <v>1</v>
      </c>
      <c r="AB15" s="45">
        <f t="shared" si="44"/>
        <v>1</v>
      </c>
      <c r="AC15" s="44">
        <f t="shared" si="44"/>
        <v>1</v>
      </c>
      <c r="AD15" s="45">
        <f t="shared" si="44"/>
        <v>1</v>
      </c>
      <c r="AE15" s="12"/>
      <c r="AF15" s="45">
        <f t="shared" ref="AF15:AK15" si="45">IFERROR(IF(HLOOKUP(AF$6,$BB$5:$BE$18,10,FALSE)=0,"",HLOOKUP(AF$6,$BB$5:$BE$18,10,FALSE)),"")</f>
        <v>1</v>
      </c>
      <c r="AG15" s="45" t="str">
        <f t="shared" si="45"/>
        <v>x</v>
      </c>
      <c r="AH15" s="45">
        <f t="shared" si="45"/>
        <v>1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1</v>
      </c>
      <c r="E16" s="45">
        <f t="shared" si="46"/>
        <v>1</v>
      </c>
      <c r="F16" s="45">
        <f t="shared" si="46"/>
        <v>1</v>
      </c>
      <c r="G16" s="45">
        <f t="shared" si="46"/>
        <v>1</v>
      </c>
      <c r="H16" s="45">
        <f t="shared" si="46"/>
        <v>1</v>
      </c>
      <c r="I16" s="45">
        <f t="shared" si="46"/>
        <v>0.5</v>
      </c>
      <c r="J16" s="12"/>
      <c r="K16" s="45">
        <f t="shared" ref="K16:P16" si="47">IFERROR(IF(HLOOKUP(K$6,$BB$5:$BE$18,11,FALSE)=0,"",HLOOKUP(K$6,$BB$5:$BE$18,11,FALSE)),"")</f>
        <v>1</v>
      </c>
      <c r="L16" s="45">
        <f t="shared" si="47"/>
        <v>1</v>
      </c>
      <c r="M16" s="45">
        <f t="shared" si="47"/>
        <v>0.5</v>
      </c>
      <c r="N16" s="45">
        <f t="shared" si="47"/>
        <v>1</v>
      </c>
      <c r="O16" s="44">
        <f t="shared" si="47"/>
        <v>1</v>
      </c>
      <c r="P16" s="45">
        <f t="shared" si="47"/>
        <v>1</v>
      </c>
      <c r="Q16" s="12"/>
      <c r="R16" s="45">
        <f t="shared" ref="R16:W16" si="48">IFERROR(IF(HLOOKUP(R$6,$BB$5:$BE$18,11,FALSE)=0,"",HLOOKUP(R$6,$BB$5:$BE$18,11,FALSE)),"")</f>
        <v>1</v>
      </c>
      <c r="S16" s="45">
        <f t="shared" si="48"/>
        <v>0.5</v>
      </c>
      <c r="T16" s="45" t="str">
        <f t="shared" si="48"/>
        <v>x</v>
      </c>
      <c r="U16" s="45">
        <f t="shared" si="48"/>
        <v>1</v>
      </c>
      <c r="V16" s="45">
        <f t="shared" si="48"/>
        <v>1</v>
      </c>
      <c r="W16" s="45">
        <f t="shared" si="48"/>
        <v>1</v>
      </c>
      <c r="X16" s="12"/>
      <c r="Y16" s="45">
        <f t="shared" ref="Y16:AD16" si="49">IFERROR(IF(HLOOKUP(Y$6,$BB$5:$BE$18,11,FALSE)=0,"",HLOOKUP(Y$6,$BB$5:$BE$18,11,FALSE)),"")</f>
        <v>1</v>
      </c>
      <c r="Z16" s="45">
        <f t="shared" si="49"/>
        <v>1</v>
      </c>
      <c r="AA16" s="45">
        <f t="shared" si="49"/>
        <v>1</v>
      </c>
      <c r="AB16" s="45">
        <f t="shared" si="49"/>
        <v>1</v>
      </c>
      <c r="AC16" s="44">
        <f t="shared" si="49"/>
        <v>1</v>
      </c>
      <c r="AD16" s="45">
        <f t="shared" si="49"/>
        <v>0.5</v>
      </c>
      <c r="AE16" s="12"/>
      <c r="AF16" s="45">
        <f t="shared" ref="AF16:AK16" si="50">IFERROR(IF(HLOOKUP(AF$6,$BB$5:$BE$18,11,FALSE)=0,"",HLOOKUP(AF$6,$BB$5:$BE$18,11,FALSE)),"")</f>
        <v>0.5</v>
      </c>
      <c r="AG16" s="45" t="str">
        <f t="shared" si="50"/>
        <v>x</v>
      </c>
      <c r="AH16" s="45">
        <f t="shared" si="50"/>
        <v>1</v>
      </c>
      <c r="AI16" s="45">
        <f t="shared" si="50"/>
        <v>1</v>
      </c>
      <c r="AJ16" s="44">
        <f t="shared" si="50"/>
        <v>1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IFERROR(IF(HLOOKUP(D$6,$BB$5:$BE$18,12,FALSE)=0,"",HLOOKUP(D$6,$BB$5:$BE$18,12,FALSE)),"")</f>
        <v>1</v>
      </c>
      <c r="E17" s="45">
        <f t="shared" si="51"/>
        <v>1</v>
      </c>
      <c r="F17" s="45">
        <f t="shared" si="51"/>
        <v>1</v>
      </c>
      <c r="G17" s="45">
        <f t="shared" si="51"/>
        <v>1</v>
      </c>
      <c r="H17" s="45">
        <f t="shared" si="51"/>
        <v>1</v>
      </c>
      <c r="I17" s="45" t="str">
        <f t="shared" si="51"/>
        <v/>
      </c>
      <c r="J17" s="12"/>
      <c r="K17" s="45">
        <f t="shared" ref="K17:P17" si="52">IFERROR(IF(HLOOKUP(K$6,$BB$5:$BE$18,12,FALSE)=0,"",HLOOKUP(K$6,$BB$5:$BE$18,12,FALSE)),"")</f>
        <v>1</v>
      </c>
      <c r="L17" s="45">
        <f t="shared" si="52"/>
        <v>1</v>
      </c>
      <c r="M17" s="45" t="str">
        <f t="shared" si="52"/>
        <v/>
      </c>
      <c r="N17" s="45">
        <f t="shared" si="52"/>
        <v>1</v>
      </c>
      <c r="O17" s="44">
        <f t="shared" si="52"/>
        <v>1</v>
      </c>
      <c r="P17" s="45">
        <f t="shared" si="52"/>
        <v>1</v>
      </c>
      <c r="Q17" s="12"/>
      <c r="R17" s="45">
        <f t="shared" ref="R17:W17" si="53">IFERROR(IF(HLOOKUP(R$6,$BB$5:$BE$18,12,FALSE)=0,"",HLOOKUP(R$6,$BB$5:$BE$18,12,FALSE)),"")</f>
        <v>1</v>
      </c>
      <c r="S17" s="45" t="str">
        <f t="shared" si="53"/>
        <v/>
      </c>
      <c r="T17" s="45" t="str">
        <f t="shared" si="53"/>
        <v>x</v>
      </c>
      <c r="U17" s="45">
        <f t="shared" si="53"/>
        <v>1</v>
      </c>
      <c r="V17" s="45">
        <f t="shared" si="53"/>
        <v>1</v>
      </c>
      <c r="W17" s="45">
        <f t="shared" si="53"/>
        <v>1</v>
      </c>
      <c r="X17" s="12"/>
      <c r="Y17" s="45">
        <f t="shared" ref="Y17:AD17" si="54">IFERROR(IF(HLOOKUP(Y$6,$BB$5:$BE$18,12,FALSE)=0,"",HLOOKUP(Y$6,$BB$5:$BE$18,12,FALSE)),"")</f>
        <v>1</v>
      </c>
      <c r="Z17" s="45">
        <f t="shared" si="54"/>
        <v>1</v>
      </c>
      <c r="AA17" s="45">
        <f t="shared" si="54"/>
        <v>1</v>
      </c>
      <c r="AB17" s="45">
        <f t="shared" si="54"/>
        <v>1</v>
      </c>
      <c r="AC17" s="44">
        <f t="shared" si="54"/>
        <v>1</v>
      </c>
      <c r="AD17" s="45" t="str">
        <f t="shared" si="54"/>
        <v/>
      </c>
      <c r="AE17" s="12"/>
      <c r="AF17" s="45" t="str">
        <f t="shared" ref="AF17:AK17" si="55">IFERROR(IF(HLOOKUP(AF$6,$BB$5:$BE$18,12,FALSE)=0,"",HLOOKUP(AF$6,$BB$5:$BE$18,12,FALSE)),"")</f>
        <v/>
      </c>
      <c r="AG17" s="45" t="str">
        <f t="shared" si="55"/>
        <v>x</v>
      </c>
      <c r="AH17" s="45">
        <f t="shared" si="55"/>
        <v>1</v>
      </c>
      <c r="AI17" s="45">
        <f t="shared" si="55"/>
        <v>1</v>
      </c>
      <c r="AJ17" s="44">
        <f t="shared" si="55"/>
        <v>1</v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/>
      </c>
      <c r="E18" s="45" t="str">
        <f t="shared" si="56"/>
        <v/>
      </c>
      <c r="F18" s="45">
        <f t="shared" si="56"/>
        <v>0.5</v>
      </c>
      <c r="G18" s="45" t="str">
        <f t="shared" si="56"/>
        <v/>
      </c>
      <c r="H18" s="45" t="str">
        <f t="shared" si="56"/>
        <v/>
      </c>
      <c r="I18" s="45" t="str">
        <f t="shared" si="56"/>
        <v/>
      </c>
      <c r="J18" s="12"/>
      <c r="K18" s="45" t="str">
        <f t="shared" ref="K18:P18" si="57">IFERROR(IF(HLOOKUP(K$6,$BB$5:$BE$18,13,FALSE)=0,"",HLOOKUP(K$6,$BB$5:$BE$18,13,FALSE)),"")</f>
        <v/>
      </c>
      <c r="L18" s="45" t="str">
        <f t="shared" si="57"/>
        <v/>
      </c>
      <c r="M18" s="45" t="str">
        <f t="shared" si="57"/>
        <v/>
      </c>
      <c r="N18" s="45">
        <f t="shared" si="57"/>
        <v>0.5</v>
      </c>
      <c r="O18" s="44" t="str">
        <f t="shared" si="57"/>
        <v/>
      </c>
      <c r="P18" s="45" t="str">
        <f t="shared" si="57"/>
        <v/>
      </c>
      <c r="Q18" s="12"/>
      <c r="R18" s="45" t="str">
        <f t="shared" ref="R18:W18" si="58">IFERROR(IF(HLOOKUP(R$6,$BB$5:$BE$18,13,FALSE)=0,"",HLOOKUP(R$6,$BB$5:$BE$18,13,FALSE)),"")</f>
        <v/>
      </c>
      <c r="S18" s="45" t="str">
        <f t="shared" si="58"/>
        <v/>
      </c>
      <c r="T18" s="45" t="str">
        <f t="shared" si="58"/>
        <v>x</v>
      </c>
      <c r="U18" s="45" t="str">
        <f t="shared" si="58"/>
        <v/>
      </c>
      <c r="V18" s="45" t="str">
        <f t="shared" si="58"/>
        <v/>
      </c>
      <c r="W18" s="45">
        <f t="shared" si="58"/>
        <v>0.5</v>
      </c>
      <c r="X18" s="12"/>
      <c r="Y18" s="45">
        <f t="shared" ref="Y18:AD18" si="59">IFERROR(IF(HLOOKUP(Y$6,$BB$5:$BE$18,13,FALSE)=0,"",HLOOKUP(Y$6,$BB$5:$BE$18,13,FALSE)),"")</f>
        <v>0.5</v>
      </c>
      <c r="Z18" s="45" t="str">
        <f t="shared" si="59"/>
        <v/>
      </c>
      <c r="AA18" s="45" t="str">
        <f t="shared" si="59"/>
        <v/>
      </c>
      <c r="AB18" s="45" t="str">
        <f t="shared" si="59"/>
        <v/>
      </c>
      <c r="AC18" s="44" t="str">
        <f t="shared" si="59"/>
        <v/>
      </c>
      <c r="AD18" s="45" t="str">
        <f t="shared" si="59"/>
        <v/>
      </c>
      <c r="AE18" s="12"/>
      <c r="AF18" s="45" t="str">
        <f t="shared" ref="AF18:AK18" si="60">IFERROR(IF(HLOOKUP(AF$6,$BB$5:$BE$18,13,FALSE)=0,"",HLOOKUP(AF$6,$BB$5:$BE$18,13,FALSE)),"")</f>
        <v/>
      </c>
      <c r="AG18" s="45" t="str">
        <f t="shared" si="60"/>
        <v>x</v>
      </c>
      <c r="AH18" s="45" t="str">
        <f t="shared" si="60"/>
        <v/>
      </c>
      <c r="AI18" s="45" t="str">
        <f t="shared" si="60"/>
        <v/>
      </c>
      <c r="AJ18" s="44">
        <f t="shared" si="60"/>
        <v>0.5</v>
      </c>
      <c r="AK18" s="45" t="str">
        <f t="shared" si="60"/>
        <v/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8</v>
      </c>
      <c r="S19" s="18">
        <f t="shared" si="61"/>
        <v>8</v>
      </c>
      <c r="T19" s="18">
        <f t="shared" si="61"/>
        <v>0</v>
      </c>
      <c r="U19" s="18">
        <f t="shared" si="61"/>
        <v>8</v>
      </c>
      <c r="V19" s="18">
        <f t="shared" si="61"/>
        <v>8</v>
      </c>
      <c r="W19" s="18">
        <f t="shared" si="61"/>
        <v>8</v>
      </c>
      <c r="X19" s="36"/>
      <c r="Y19" s="18">
        <f t="shared" si="61"/>
        <v>8</v>
      </c>
      <c r="Z19" s="18">
        <f t="shared" si="61"/>
        <v>8</v>
      </c>
      <c r="AA19" s="18">
        <f t="shared" si="61"/>
        <v>8</v>
      </c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36"/>
      <c r="AF19" s="18">
        <f t="shared" si="61"/>
        <v>8</v>
      </c>
      <c r="AG19" s="18">
        <f t="shared" si="61"/>
        <v>0</v>
      </c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0</v>
      </c>
      <c r="AP19" s="18">
        <f t="shared" si="61"/>
        <v>5.5</v>
      </c>
      <c r="AQ19" s="18">
        <f t="shared" si="61"/>
        <v>5.5</v>
      </c>
      <c r="AR19" s="18">
        <f t="shared" si="61"/>
        <v>0</v>
      </c>
      <c r="AS19" s="18">
        <f t="shared" si="61"/>
        <v>0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4</v>
      </c>
      <c r="E21" s="129"/>
      <c r="F21" s="129"/>
      <c r="G21" s="129"/>
      <c r="H21" s="129"/>
      <c r="I21" s="114"/>
      <c r="J21" s="19"/>
      <c r="K21" s="129" t="s">
        <v>36</v>
      </c>
      <c r="L21" s="129"/>
      <c r="M21" s="129"/>
      <c r="N21" s="129"/>
      <c r="O21" s="129"/>
      <c r="P21" s="114"/>
      <c r="Q21" s="19"/>
      <c r="R21" s="129" t="s">
        <v>45</v>
      </c>
      <c r="S21" s="129"/>
      <c r="T21" s="129"/>
      <c r="U21" s="129"/>
      <c r="V21" s="129"/>
      <c r="W21" s="114"/>
      <c r="X21" s="19"/>
      <c r="Y21" s="129" t="s">
        <v>19</v>
      </c>
      <c r="Z21" s="129"/>
      <c r="AA21" s="129"/>
      <c r="AB21" s="129"/>
      <c r="AC21" s="129"/>
      <c r="AD21" s="114"/>
      <c r="AE21" s="19"/>
      <c r="AF21" s="129" t="s">
        <v>38</v>
      </c>
      <c r="AG21" s="129"/>
      <c r="AH21" s="129"/>
      <c r="AI21" s="129"/>
      <c r="AJ21" s="129"/>
      <c r="AK21" s="114"/>
      <c r="AL21" s="19"/>
      <c r="AM21" s="129"/>
      <c r="AN21" s="129"/>
      <c r="AO21" s="129"/>
      <c r="AP21" s="129"/>
      <c r="AQ21" s="129"/>
      <c r="AR21" s="129"/>
      <c r="AS21" s="114"/>
      <c r="AT21" s="2"/>
    </row>
    <row r="22" spans="1:57" x14ac:dyDescent="0.25">
      <c r="D22" s="132" t="s">
        <v>22</v>
      </c>
      <c r="E22" s="132"/>
      <c r="F22" s="132"/>
      <c r="G22" s="113"/>
      <c r="H22" s="132" t="s">
        <v>23</v>
      </c>
      <c r="I22" s="132"/>
      <c r="K22" s="132" t="s">
        <v>22</v>
      </c>
      <c r="L22" s="132"/>
      <c r="M22" s="132"/>
      <c r="N22" s="113"/>
      <c r="O22" s="132" t="s">
        <v>23</v>
      </c>
      <c r="P22" s="132"/>
      <c r="R22" s="132" t="s">
        <v>22</v>
      </c>
      <c r="S22" s="132"/>
      <c r="T22" s="132"/>
      <c r="U22" s="113"/>
      <c r="V22" s="132" t="s">
        <v>23</v>
      </c>
      <c r="W22" s="132"/>
      <c r="Y22" s="132" t="s">
        <v>22</v>
      </c>
      <c r="Z22" s="132"/>
      <c r="AA22" s="132"/>
      <c r="AB22" s="113"/>
      <c r="AC22" s="132" t="s">
        <v>23</v>
      </c>
      <c r="AD22" s="132"/>
      <c r="AF22" s="132" t="s">
        <v>22</v>
      </c>
      <c r="AG22" s="132"/>
      <c r="AH22" s="132"/>
      <c r="AI22" s="113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112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112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112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112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112"/>
      <c r="AJ23" s="133" t="str">
        <f>IF(SUM(AF18:AK18)=0,"Let op!!","Top!!")</f>
        <v>Top!!</v>
      </c>
      <c r="AK23" s="133"/>
      <c r="AM23" s="133" t="str">
        <f>IF(SUM(AM7:AR7)=0,"Let op!!","Top!!")</f>
        <v>Top!!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V23:W23"/>
    <mergeCell ref="Y23:AA23"/>
    <mergeCell ref="AC23:AD23"/>
    <mergeCell ref="AF23:AH23"/>
    <mergeCell ref="AJ23:AK23"/>
    <mergeCell ref="AM23:AS23"/>
    <mergeCell ref="Y22:AA22"/>
    <mergeCell ref="AC22:AD22"/>
    <mergeCell ref="AF22:AH22"/>
    <mergeCell ref="AJ22:AK22"/>
    <mergeCell ref="AM22:AS22"/>
    <mergeCell ref="D23:F23"/>
    <mergeCell ref="H23:I23"/>
    <mergeCell ref="K23:M23"/>
    <mergeCell ref="O23:P23"/>
    <mergeCell ref="R23:T2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A3:B4"/>
    <mergeCell ref="D3:H3"/>
    <mergeCell ref="K3:O3"/>
    <mergeCell ref="R3:V3"/>
    <mergeCell ref="Y3:AC3"/>
    <mergeCell ref="AM1:AR2"/>
    <mergeCell ref="D1:H2"/>
    <mergeCell ref="K1:O2"/>
    <mergeCell ref="R1:V2"/>
    <mergeCell ref="Y1:AC2"/>
    <mergeCell ref="AF1:AJ2"/>
  </mergeCells>
  <conditionalFormatting sqref="AW14">
    <cfRule type="cellIs" dxfId="187" priority="45" operator="equal">
      <formula>"Goed bezig!!"</formula>
    </cfRule>
    <cfRule type="cellIs" dxfId="186" priority="47" operator="equal">
      <formula>"LET OP, NIETS INGEVULD!!"</formula>
    </cfRule>
  </conditionalFormatting>
  <conditionalFormatting sqref="D23:F23">
    <cfRule type="cellIs" dxfId="185" priority="42" operator="equal">
      <formula>"Top!!"</formula>
    </cfRule>
    <cfRule type="cellIs" dxfId="184" priority="46" operator="equal">
      <formula>"Let op!!"</formula>
    </cfRule>
  </conditionalFormatting>
  <conditionalFormatting sqref="AX14">
    <cfRule type="cellIs" dxfId="183" priority="43" operator="equal">
      <formula>"Goed bezig!!"</formula>
    </cfRule>
    <cfRule type="cellIs" dxfId="182" priority="44" operator="equal">
      <formula>"LET OP, NIETS INGEVULD!!"</formula>
    </cfRule>
  </conditionalFormatting>
  <conditionalFormatting sqref="H23">
    <cfRule type="cellIs" dxfId="181" priority="40" operator="equal">
      <formula>"Top!!"</formula>
    </cfRule>
    <cfRule type="cellIs" dxfId="180" priority="41" operator="equal">
      <formula>"Let op!!"</formula>
    </cfRule>
  </conditionalFormatting>
  <conditionalFormatting sqref="K23:M23">
    <cfRule type="cellIs" dxfId="179" priority="38" operator="equal">
      <formula>"Top!!"</formula>
    </cfRule>
    <cfRule type="cellIs" dxfId="178" priority="39" operator="equal">
      <formula>"Let op!!"</formula>
    </cfRule>
  </conditionalFormatting>
  <conditionalFormatting sqref="O23">
    <cfRule type="cellIs" dxfId="177" priority="36" operator="equal">
      <formula>"Top!!"</formula>
    </cfRule>
    <cfRule type="cellIs" dxfId="176" priority="37" operator="equal">
      <formula>"Let op!!"</formula>
    </cfRule>
  </conditionalFormatting>
  <conditionalFormatting sqref="R23:T23">
    <cfRule type="cellIs" dxfId="175" priority="34" operator="equal">
      <formula>"Top!!"</formula>
    </cfRule>
    <cfRule type="cellIs" dxfId="174" priority="35" operator="equal">
      <formula>"Let op!!"</formula>
    </cfRule>
  </conditionalFormatting>
  <conditionalFormatting sqref="V23">
    <cfRule type="cellIs" dxfId="173" priority="32" operator="equal">
      <formula>"Top!!"</formula>
    </cfRule>
    <cfRule type="cellIs" dxfId="172" priority="33" operator="equal">
      <formula>"Let op!!"</formula>
    </cfRule>
  </conditionalFormatting>
  <conditionalFormatting sqref="Y23:AA23">
    <cfRule type="cellIs" dxfId="171" priority="30" operator="equal">
      <formula>"Top!!"</formula>
    </cfRule>
    <cfRule type="cellIs" dxfId="170" priority="31" operator="equal">
      <formula>"Let op!!"</formula>
    </cfRule>
  </conditionalFormatting>
  <conditionalFormatting sqref="AC23">
    <cfRule type="cellIs" dxfId="169" priority="28" operator="equal">
      <formula>"Top!!"</formula>
    </cfRule>
    <cfRule type="cellIs" dxfId="168" priority="29" operator="equal">
      <formula>"Let op!!"</formula>
    </cfRule>
  </conditionalFormatting>
  <conditionalFormatting sqref="AF23:AH23">
    <cfRule type="cellIs" dxfId="167" priority="26" operator="equal">
      <formula>"Top!!"</formula>
    </cfRule>
    <cfRule type="cellIs" dxfId="166" priority="27" operator="equal">
      <formula>"Let op!!"</formula>
    </cfRule>
  </conditionalFormatting>
  <conditionalFormatting sqref="AJ23">
    <cfRule type="cellIs" dxfId="165" priority="24" operator="equal">
      <formula>"Top!!"</formula>
    </cfRule>
    <cfRule type="cellIs" dxfId="164" priority="25" operator="equal">
      <formula>"Let op!!"</formula>
    </cfRule>
  </conditionalFormatting>
  <conditionalFormatting sqref="AM23">
    <cfRule type="cellIs" dxfId="163" priority="22" operator="equal">
      <formula>"Top!!"</formula>
    </cfRule>
    <cfRule type="cellIs" dxfId="162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161" priority="21" operator="equal">
      <formula>"x"</formula>
    </cfRule>
  </conditionalFormatting>
  <conditionalFormatting sqref="I7:I18">
    <cfRule type="cellIs" dxfId="160" priority="20" operator="equal">
      <formula>"x"</formula>
    </cfRule>
  </conditionalFormatting>
  <conditionalFormatting sqref="P7:P12 P14:P18">
    <cfRule type="cellIs" dxfId="159" priority="19" operator="equal">
      <formula>"x"</formula>
    </cfRule>
  </conditionalFormatting>
  <conditionalFormatting sqref="W7:W12 W14:W18">
    <cfRule type="cellIs" dxfId="158" priority="18" operator="equal">
      <formula>"x"</formula>
    </cfRule>
  </conditionalFormatting>
  <conditionalFormatting sqref="AD7:AD12 AD14:AD18">
    <cfRule type="cellIs" dxfId="157" priority="17" operator="equal">
      <formula>"x"</formula>
    </cfRule>
  </conditionalFormatting>
  <conditionalFormatting sqref="AK7:AK18">
    <cfRule type="cellIs" dxfId="156" priority="16" operator="equal">
      <formula>"x"</formula>
    </cfRule>
  </conditionalFormatting>
  <conditionalFormatting sqref="AS7:AS18">
    <cfRule type="cellIs" dxfId="155" priority="15" operator="equal">
      <formula>"x"</formula>
    </cfRule>
  </conditionalFormatting>
  <conditionalFormatting sqref="O13">
    <cfRule type="cellIs" dxfId="154" priority="14" operator="equal">
      <formula>"x"</formula>
    </cfRule>
  </conditionalFormatting>
  <conditionalFormatting sqref="P13">
    <cfRule type="cellIs" dxfId="153" priority="13" operator="equal">
      <formula>"x"</formula>
    </cfRule>
  </conditionalFormatting>
  <conditionalFormatting sqref="R13:T13">
    <cfRule type="cellIs" dxfId="152" priority="12" operator="equal">
      <formula>"x"</formula>
    </cfRule>
  </conditionalFormatting>
  <conditionalFormatting sqref="Y13:AA13">
    <cfRule type="cellIs" dxfId="151" priority="11" operator="equal">
      <formula>"x"</formula>
    </cfRule>
  </conditionalFormatting>
  <conditionalFormatting sqref="AF13:AH13 AJ13">
    <cfRule type="cellIs" dxfId="150" priority="10" operator="equal">
      <formula>"x"</formula>
    </cfRule>
  </conditionalFormatting>
  <conditionalFormatting sqref="G7:G18">
    <cfRule type="cellIs" dxfId="149" priority="9" operator="equal">
      <formula>"x"</formula>
    </cfRule>
  </conditionalFormatting>
  <conditionalFormatting sqref="N14:N18 N7:N12">
    <cfRule type="cellIs" dxfId="148" priority="8" operator="equal">
      <formula>"x"</formula>
    </cfRule>
  </conditionalFormatting>
  <conditionalFormatting sqref="N13">
    <cfRule type="cellIs" dxfId="147" priority="7" operator="equal">
      <formula>"x"</formula>
    </cfRule>
  </conditionalFormatting>
  <conditionalFormatting sqref="U14:U18 U7:U12">
    <cfRule type="cellIs" dxfId="146" priority="6" operator="equal">
      <formula>"x"</formula>
    </cfRule>
  </conditionalFormatting>
  <conditionalFormatting sqref="U13">
    <cfRule type="cellIs" dxfId="145" priority="5" operator="equal">
      <formula>"x"</formula>
    </cfRule>
  </conditionalFormatting>
  <conditionalFormatting sqref="AB14:AB18 AB7:AB12">
    <cfRule type="cellIs" dxfId="144" priority="4" operator="equal">
      <formula>"x"</formula>
    </cfRule>
  </conditionalFormatting>
  <conditionalFormatting sqref="AB13">
    <cfRule type="cellIs" dxfId="143" priority="3" operator="equal">
      <formula>"x"</formula>
    </cfRule>
  </conditionalFormatting>
  <conditionalFormatting sqref="AI7:AI18">
    <cfRule type="cellIs" dxfId="142" priority="2" operator="equal">
      <formula>"x"</formula>
    </cfRule>
  </conditionalFormatting>
  <conditionalFormatting sqref="AP7:AP18">
    <cfRule type="cellIs" dxfId="141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tabSelected="1" workbookViewId="0">
      <selection activeCell="AM18" sqref="AM18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35" t="s">
        <v>78</v>
      </c>
      <c r="E1" s="135"/>
      <c r="F1" s="135"/>
      <c r="G1" s="135"/>
      <c r="H1" s="135"/>
      <c r="I1" s="117"/>
      <c r="J1" s="2"/>
      <c r="K1" s="135" t="s">
        <v>76</v>
      </c>
      <c r="L1" s="135"/>
      <c r="M1" s="135"/>
      <c r="N1" s="135"/>
      <c r="O1" s="135"/>
      <c r="P1" s="117"/>
      <c r="Q1" s="2"/>
      <c r="R1" s="135" t="s">
        <v>77</v>
      </c>
      <c r="S1" s="135"/>
      <c r="T1" s="135"/>
      <c r="U1" s="135"/>
      <c r="V1" s="135"/>
      <c r="W1" s="117"/>
      <c r="X1" s="2"/>
      <c r="Y1" s="125"/>
      <c r="Z1" s="125"/>
      <c r="AA1" s="125"/>
      <c r="AB1" s="125"/>
      <c r="AC1" s="125"/>
      <c r="AD1" s="117"/>
      <c r="AE1" s="2"/>
      <c r="AF1" s="126"/>
      <c r="AG1" s="125"/>
      <c r="AH1" s="125"/>
      <c r="AI1" s="125"/>
      <c r="AJ1" s="125"/>
      <c r="AK1" s="117"/>
      <c r="AL1" s="2"/>
      <c r="AM1" s="125"/>
      <c r="AN1" s="125"/>
      <c r="AO1" s="125"/>
      <c r="AP1" s="125"/>
      <c r="AQ1" s="125"/>
      <c r="AR1" s="125"/>
      <c r="AS1" s="117"/>
      <c r="AT1" s="2"/>
    </row>
    <row r="2" spans="1:57" x14ac:dyDescent="0.25">
      <c r="A2" s="6" t="s">
        <v>18</v>
      </c>
      <c r="B2" s="6"/>
      <c r="C2" s="2"/>
      <c r="D2" s="135"/>
      <c r="E2" s="135"/>
      <c r="F2" s="135"/>
      <c r="G2" s="135"/>
      <c r="H2" s="135"/>
      <c r="I2" s="117"/>
      <c r="J2" s="7"/>
      <c r="K2" s="135"/>
      <c r="L2" s="135"/>
      <c r="M2" s="135"/>
      <c r="N2" s="135"/>
      <c r="O2" s="135"/>
      <c r="P2" s="117"/>
      <c r="Q2" s="7"/>
      <c r="R2" s="135"/>
      <c r="S2" s="135"/>
      <c r="T2" s="135"/>
      <c r="U2" s="135"/>
      <c r="V2" s="135"/>
      <c r="W2" s="117"/>
      <c r="X2" s="7"/>
      <c r="Y2" s="125"/>
      <c r="Z2" s="125"/>
      <c r="AA2" s="125"/>
      <c r="AB2" s="125"/>
      <c r="AC2" s="125"/>
      <c r="AD2" s="117"/>
      <c r="AE2" s="7"/>
      <c r="AF2" s="125"/>
      <c r="AG2" s="125"/>
      <c r="AH2" s="125"/>
      <c r="AI2" s="125"/>
      <c r="AJ2" s="125"/>
      <c r="AK2" s="117"/>
      <c r="AL2" s="7"/>
      <c r="AM2" s="125"/>
      <c r="AN2" s="125"/>
      <c r="AO2" s="125"/>
      <c r="AP2" s="125"/>
      <c r="AQ2" s="125"/>
      <c r="AR2" s="125"/>
      <c r="AS2" s="117"/>
      <c r="AT2" s="2"/>
    </row>
    <row r="3" spans="1:57" ht="15.75" x14ac:dyDescent="0.25">
      <c r="A3" s="127">
        <v>52</v>
      </c>
      <c r="B3" s="127"/>
      <c r="C3" s="2"/>
      <c r="D3" s="128" t="s">
        <v>17</v>
      </c>
      <c r="E3" s="128"/>
      <c r="F3" s="128"/>
      <c r="G3" s="128"/>
      <c r="H3" s="128"/>
      <c r="I3" s="115"/>
      <c r="J3" s="2"/>
      <c r="K3" s="128" t="s">
        <v>16</v>
      </c>
      <c r="L3" s="128"/>
      <c r="M3" s="128"/>
      <c r="N3" s="128"/>
      <c r="O3" s="128"/>
      <c r="P3" s="115"/>
      <c r="Q3" s="2"/>
      <c r="R3" s="128" t="s">
        <v>15</v>
      </c>
      <c r="S3" s="128"/>
      <c r="T3" s="128"/>
      <c r="U3" s="128"/>
      <c r="V3" s="128"/>
      <c r="W3" s="115"/>
      <c r="X3" s="2"/>
      <c r="Y3" s="128" t="s">
        <v>14</v>
      </c>
      <c r="Z3" s="128"/>
      <c r="AA3" s="128"/>
      <c r="AB3" s="128"/>
      <c r="AC3" s="128"/>
      <c r="AD3" s="115"/>
      <c r="AE3" s="2"/>
      <c r="AF3" s="128" t="s">
        <v>13</v>
      </c>
      <c r="AG3" s="128"/>
      <c r="AH3" s="128"/>
      <c r="AI3" s="128"/>
      <c r="AJ3" s="128"/>
      <c r="AK3" s="115"/>
      <c r="AL3" s="2"/>
      <c r="AM3" s="128" t="s">
        <v>12</v>
      </c>
      <c r="AN3" s="128"/>
      <c r="AO3" s="128"/>
      <c r="AP3" s="128"/>
      <c r="AQ3" s="128"/>
      <c r="AR3" s="128"/>
      <c r="AS3" s="115"/>
      <c r="AT3" s="2"/>
    </row>
    <row r="4" spans="1:57" x14ac:dyDescent="0.25">
      <c r="A4" s="127"/>
      <c r="B4" s="127"/>
      <c r="C4" s="1"/>
      <c r="D4" s="130">
        <f>IFERROR(VLOOKUP(A3,Weeknummers!D:E,2,FALSE),"")</f>
        <v>43458</v>
      </c>
      <c r="E4" s="130"/>
      <c r="F4" s="130"/>
      <c r="G4" s="130"/>
      <c r="H4" s="130"/>
      <c r="I4" s="116"/>
      <c r="J4" s="2"/>
      <c r="K4" s="130">
        <f>IFERROR(SUM(+D4+1),"")</f>
        <v>43459</v>
      </c>
      <c r="L4" s="130"/>
      <c r="M4" s="130"/>
      <c r="N4" s="130"/>
      <c r="O4" s="130"/>
      <c r="P4" s="116"/>
      <c r="Q4" s="2"/>
      <c r="R4" s="130">
        <f>IFERROR(SUM(+K4+1),"")</f>
        <v>43460</v>
      </c>
      <c r="S4" s="130"/>
      <c r="T4" s="130"/>
      <c r="U4" s="130"/>
      <c r="V4" s="130"/>
      <c r="W4" s="116"/>
      <c r="X4" s="2"/>
      <c r="Y4" s="130">
        <f>IFERROR(SUM(+R4+1),"")</f>
        <v>43461</v>
      </c>
      <c r="Z4" s="130"/>
      <c r="AA4" s="130"/>
      <c r="AB4" s="130"/>
      <c r="AC4" s="130"/>
      <c r="AD4" s="116"/>
      <c r="AE4" s="2"/>
      <c r="AF4" s="130">
        <f>IFERROR(SUM(+Y4+1),"")</f>
        <v>43462</v>
      </c>
      <c r="AG4" s="130"/>
      <c r="AH4" s="130"/>
      <c r="AI4" s="130"/>
      <c r="AJ4" s="130"/>
      <c r="AK4" s="116"/>
      <c r="AL4" s="2"/>
      <c r="AM4" s="131">
        <f>IFERROR(SUM(+AF4+1),"")</f>
        <v>43463</v>
      </c>
      <c r="AN4" s="131"/>
      <c r="AO4" s="131"/>
      <c r="AP4" s="131"/>
      <c r="AQ4" s="131"/>
      <c r="AR4" s="131"/>
      <c r="AS4" s="116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31</v>
      </c>
      <c r="E6" s="31" t="s">
        <v>31</v>
      </c>
      <c r="F6" s="31" t="s">
        <v>31</v>
      </c>
      <c r="G6" s="31" t="s">
        <v>29</v>
      </c>
      <c r="H6" s="31" t="s">
        <v>31</v>
      </c>
      <c r="I6" s="31" t="s">
        <v>32</v>
      </c>
      <c r="J6" s="24"/>
      <c r="K6" s="31" t="s">
        <v>30</v>
      </c>
      <c r="L6" s="31" t="s">
        <v>30</v>
      </c>
      <c r="M6" s="31" t="s">
        <v>30</v>
      </c>
      <c r="N6" s="31" t="s">
        <v>30</v>
      </c>
      <c r="O6" s="43" t="s">
        <v>29</v>
      </c>
      <c r="P6" s="31" t="s">
        <v>30</v>
      </c>
      <c r="Q6" s="24"/>
      <c r="R6" s="31" t="s">
        <v>30</v>
      </c>
      <c r="S6" s="31" t="s">
        <v>30</v>
      </c>
      <c r="T6" s="31" t="s">
        <v>30</v>
      </c>
      <c r="U6" s="31" t="s">
        <v>30</v>
      </c>
      <c r="V6" s="31" t="s">
        <v>30</v>
      </c>
      <c r="W6" s="31" t="s">
        <v>29</v>
      </c>
      <c r="X6" s="24"/>
      <c r="Y6" s="31" t="s">
        <v>31</v>
      </c>
      <c r="Z6" s="31" t="s">
        <v>29</v>
      </c>
      <c r="AA6" s="31" t="s">
        <v>31</v>
      </c>
      <c r="AB6" s="31" t="s">
        <v>29</v>
      </c>
      <c r="AC6" s="43" t="s">
        <v>32</v>
      </c>
      <c r="AD6" s="31" t="s">
        <v>31</v>
      </c>
      <c r="AE6" s="24"/>
      <c r="AF6" s="31" t="s">
        <v>30</v>
      </c>
      <c r="AG6" s="31" t="s">
        <v>32</v>
      </c>
      <c r="AH6" s="31" t="s">
        <v>29</v>
      </c>
      <c r="AI6" s="31" t="s">
        <v>31</v>
      </c>
      <c r="AJ6" s="43" t="s">
        <v>31</v>
      </c>
      <c r="AK6" s="31" t="s">
        <v>31</v>
      </c>
      <c r="AL6" s="24"/>
      <c r="AM6" s="32"/>
      <c r="AN6" s="33"/>
      <c r="AO6" s="33"/>
      <c r="AP6" s="33"/>
      <c r="AQ6" s="33"/>
      <c r="AR6" s="33"/>
      <c r="AS6" s="33" t="s">
        <v>29</v>
      </c>
      <c r="AT6" s="24"/>
      <c r="AW6" s="35"/>
      <c r="AX6" s="35"/>
      <c r="AZ6" s="113" t="s">
        <v>10</v>
      </c>
      <c r="BA6" s="113">
        <v>7</v>
      </c>
      <c r="BB6" s="113">
        <v>0.5</v>
      </c>
      <c r="BC6" s="113"/>
      <c r="BD6" s="113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/>
      </c>
      <c r="E7" s="45" t="str">
        <f t="shared" si="0"/>
        <v/>
      </c>
      <c r="F7" s="45" t="str">
        <f t="shared" si="0"/>
        <v/>
      </c>
      <c r="G7" s="45">
        <f t="shared" si="0"/>
        <v>0.5</v>
      </c>
      <c r="H7" s="45" t="str">
        <f t="shared" si="0"/>
        <v/>
      </c>
      <c r="I7" s="45" t="str">
        <f t="shared" si="0"/>
        <v/>
      </c>
      <c r="J7" s="12"/>
      <c r="K7" s="45" t="str">
        <f t="shared" ref="K7:P7" si="1">IFERROR(IF(HLOOKUP(K$6,$BB$5:$BE$18,2,FALSE)=0,"",HLOOKUP(K$6,$BB$5:$BE$18,2,FALSE)),"")</f>
        <v>x</v>
      </c>
      <c r="L7" s="45" t="str">
        <f t="shared" si="1"/>
        <v>x</v>
      </c>
      <c r="M7" s="45" t="str">
        <f t="shared" si="1"/>
        <v>x</v>
      </c>
      <c r="N7" s="45" t="str">
        <f t="shared" si="1"/>
        <v>x</v>
      </c>
      <c r="O7" s="44">
        <f t="shared" si="1"/>
        <v>0.5</v>
      </c>
      <c r="P7" s="45" t="str">
        <f t="shared" si="1"/>
        <v>x</v>
      </c>
      <c r="Q7" s="12"/>
      <c r="R7" s="45" t="str">
        <f t="shared" ref="R7:W7" si="2">IFERROR(IF(HLOOKUP(R$6,$BB$5:$BE$18,2,FALSE)=0,"",HLOOKUP(R$6,$BB$5:$BE$18,2,FALSE)),"")</f>
        <v>x</v>
      </c>
      <c r="S7" s="45" t="str">
        <f t="shared" si="2"/>
        <v>x</v>
      </c>
      <c r="T7" s="45" t="str">
        <f t="shared" si="2"/>
        <v>x</v>
      </c>
      <c r="U7" s="45" t="str">
        <f t="shared" si="2"/>
        <v>x</v>
      </c>
      <c r="V7" s="45" t="str">
        <f t="shared" si="2"/>
        <v>x</v>
      </c>
      <c r="W7" s="45">
        <f t="shared" si="2"/>
        <v>0.5</v>
      </c>
      <c r="X7" s="12"/>
      <c r="Y7" s="45" t="str">
        <f t="shared" ref="Y7:AD7" si="3">IFERROR(IF(HLOOKUP(Y$6,$BB$5:$BE$18,2,FALSE)=0,"",HLOOKUP(Y$6,$BB$5:$BE$18,2,FALSE)),"")</f>
        <v/>
      </c>
      <c r="Z7" s="45">
        <f t="shared" si="3"/>
        <v>0.5</v>
      </c>
      <c r="AA7" s="45" t="str">
        <f t="shared" si="3"/>
        <v/>
      </c>
      <c r="AB7" s="45">
        <f t="shared" si="3"/>
        <v>0.5</v>
      </c>
      <c r="AC7" s="44" t="str">
        <f t="shared" si="3"/>
        <v/>
      </c>
      <c r="AD7" s="45" t="str">
        <f t="shared" si="3"/>
        <v/>
      </c>
      <c r="AE7" s="12"/>
      <c r="AF7" s="45" t="str">
        <f t="shared" ref="AF7:AK7" si="4">IFERROR(IF(HLOOKUP(AF$6,$BB$5:$BE$18,2,FALSE)=0,"",HLOOKUP(AF$6,$BB$5:$BE$18,2,FALSE)),"")</f>
        <v>x</v>
      </c>
      <c r="AG7" s="45" t="str">
        <f t="shared" si="4"/>
        <v/>
      </c>
      <c r="AH7" s="45">
        <f t="shared" si="4"/>
        <v>0.5</v>
      </c>
      <c r="AI7" s="45" t="str">
        <f t="shared" si="4"/>
        <v/>
      </c>
      <c r="AJ7" s="44" t="str">
        <f t="shared" si="4"/>
        <v/>
      </c>
      <c r="AK7" s="45" t="str">
        <f t="shared" si="4"/>
        <v/>
      </c>
      <c r="AL7" s="12"/>
      <c r="AM7" s="45" t="str">
        <f t="shared" ref="AM7:AS7" si="5">IFERROR(IF(HLOOKUP(AM$6,$BB$5:$BE$18,2,FALSE)=0,"",HLOOKUP(AM$6,$BB$5:$BE$18,2,FALSE)),"")</f>
        <v/>
      </c>
      <c r="AN7" s="45" t="str">
        <f t="shared" si="5"/>
        <v/>
      </c>
      <c r="AO7" s="45" t="str">
        <f t="shared" si="5"/>
        <v/>
      </c>
      <c r="AP7" s="45" t="str">
        <f t="shared" si="5"/>
        <v/>
      </c>
      <c r="AQ7" s="45" t="str">
        <f t="shared" si="5"/>
        <v/>
      </c>
      <c r="AR7" s="45" t="str">
        <f t="shared" si="5"/>
        <v/>
      </c>
      <c r="AS7" s="45">
        <f t="shared" si="5"/>
        <v>0.5</v>
      </c>
      <c r="AT7" s="2"/>
      <c r="AU7" s="13" t="s">
        <v>9</v>
      </c>
      <c r="AV7" s="14">
        <f>+D19+K19+R19+Y19+AF19+AM19</f>
        <v>16</v>
      </c>
      <c r="AW7" s="38" t="str">
        <f>IFERROR(IF(SUMIF($D$5:$AR$5,"Megen",$D$7:$AR$7)=0,"",SUMIF($D$5:$AR$5,"Megen",$D$7:$AR$7))*2,"")</f>
        <v/>
      </c>
      <c r="AX7" s="38" t="str">
        <f>IFERROR(IF(SUMIF($D$5:$AR$5,"Megen",$D$18:$AR$18)=0,"",SUMIF($D$5:$AR$5,"Megen",$D$18:$AR$18)*2),"")</f>
        <v/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/>
      </c>
      <c r="E8" s="45" t="str">
        <f t="shared" si="6"/>
        <v/>
      </c>
      <c r="F8" s="45" t="str">
        <f t="shared" si="6"/>
        <v/>
      </c>
      <c r="G8" s="45">
        <f t="shared" si="6"/>
        <v>1</v>
      </c>
      <c r="H8" s="45" t="str">
        <f t="shared" si="6"/>
        <v/>
      </c>
      <c r="I8" s="45" t="str">
        <f t="shared" si="6"/>
        <v/>
      </c>
      <c r="J8" s="12"/>
      <c r="K8" s="45" t="str">
        <f t="shared" ref="K8:P8" si="7">IFERROR(IF(HLOOKUP(K$6,$BB$5:$BE$18,3,FALSE)=0,"",HLOOKUP(K$6,$BB$5:$BE$18,3,FALSE)),"")</f>
        <v>x</v>
      </c>
      <c r="L8" s="45" t="str">
        <f t="shared" si="7"/>
        <v>x</v>
      </c>
      <c r="M8" s="45" t="str">
        <f t="shared" si="7"/>
        <v>x</v>
      </c>
      <c r="N8" s="45" t="str">
        <f t="shared" si="7"/>
        <v>x</v>
      </c>
      <c r="O8" s="44">
        <f t="shared" si="7"/>
        <v>1</v>
      </c>
      <c r="P8" s="45" t="str">
        <f t="shared" si="7"/>
        <v>x</v>
      </c>
      <c r="Q8" s="12"/>
      <c r="R8" s="45" t="str">
        <f t="shared" ref="R8:W8" si="8">IFERROR(IF(HLOOKUP(R$6,$BB$5:$BE$18,3,FALSE)=0,"",HLOOKUP(R$6,$BB$5:$BE$18,3,FALSE)),"")</f>
        <v>x</v>
      </c>
      <c r="S8" s="45" t="str">
        <f t="shared" si="8"/>
        <v>x</v>
      </c>
      <c r="T8" s="45" t="str">
        <f t="shared" si="8"/>
        <v>x</v>
      </c>
      <c r="U8" s="45" t="str">
        <f t="shared" si="8"/>
        <v>x</v>
      </c>
      <c r="V8" s="45" t="str">
        <f t="shared" si="8"/>
        <v>x</v>
      </c>
      <c r="W8" s="45">
        <f t="shared" si="8"/>
        <v>1</v>
      </c>
      <c r="X8" s="12"/>
      <c r="Y8" s="45" t="str">
        <f t="shared" ref="Y8:AD8" si="9">IFERROR(IF(HLOOKUP(Y$6,$BB$5:$BE$18,3,FALSE)=0,"",HLOOKUP(Y$6,$BB$5:$BE$18,3,FALSE)),"")</f>
        <v/>
      </c>
      <c r="Z8" s="45">
        <f t="shared" si="9"/>
        <v>1</v>
      </c>
      <c r="AA8" s="45" t="str">
        <f t="shared" si="9"/>
        <v/>
      </c>
      <c r="AB8" s="45">
        <f t="shared" si="9"/>
        <v>1</v>
      </c>
      <c r="AC8" s="44" t="str">
        <f t="shared" si="9"/>
        <v/>
      </c>
      <c r="AD8" s="45" t="str">
        <f t="shared" si="9"/>
        <v/>
      </c>
      <c r="AE8" s="12"/>
      <c r="AF8" s="45" t="str">
        <f t="shared" ref="AF8:AK8" si="10">IFERROR(IF(HLOOKUP(AF$6,$BB$5:$BE$18,3,FALSE)=0,"",HLOOKUP(AF$6,$BB$5:$BE$18,3,FALSE)),"")</f>
        <v>x</v>
      </c>
      <c r="AG8" s="45" t="str">
        <f t="shared" si="10"/>
        <v/>
      </c>
      <c r="AH8" s="45">
        <f t="shared" si="10"/>
        <v>1</v>
      </c>
      <c r="AI8" s="45" t="str">
        <f t="shared" si="10"/>
        <v/>
      </c>
      <c r="AJ8" s="44" t="str">
        <f t="shared" si="10"/>
        <v/>
      </c>
      <c r="AK8" s="45" t="str">
        <f t="shared" si="10"/>
        <v/>
      </c>
      <c r="AL8" s="12"/>
      <c r="AM8" s="45" t="str">
        <f t="shared" ref="AM8:AS8" si="11">IFERROR(IF(HLOOKUP(AM$6,$BB$5:$BE$18,3,FALSE)=0,"",HLOOKUP(AM$6,$BB$5:$BE$18,3,FALSE)),"")</f>
        <v/>
      </c>
      <c r="AN8" s="45" t="str">
        <f t="shared" si="11"/>
        <v/>
      </c>
      <c r="AO8" s="45" t="str">
        <f t="shared" si="11"/>
        <v/>
      </c>
      <c r="AP8" s="45" t="str">
        <f t="shared" si="11"/>
        <v/>
      </c>
      <c r="AQ8" s="45" t="str">
        <f t="shared" si="11"/>
        <v/>
      </c>
      <c r="AR8" s="45" t="str">
        <f t="shared" si="11"/>
        <v/>
      </c>
      <c r="AS8" s="45">
        <f t="shared" si="11"/>
        <v>1</v>
      </c>
      <c r="AT8" s="2"/>
      <c r="AU8" s="15" t="s">
        <v>8</v>
      </c>
      <c r="AV8" s="16">
        <f>+E19+L19+S19+Z19+AG19+AN19</f>
        <v>24</v>
      </c>
      <c r="AW8" s="38">
        <f>IFERROR(IF(SUMIF($D$5:$AR$5,"Miguitte",$D$7:$AR$7)=0,"",SUMIF($D$5:$AR$5,"Miguitte",$D$7:$AR$7))*2,"")</f>
        <v>1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1</v>
      </c>
      <c r="E9" s="45">
        <f t="shared" si="12"/>
        <v>1</v>
      </c>
      <c r="F9" s="45">
        <f t="shared" si="12"/>
        <v>1</v>
      </c>
      <c r="G9" s="45">
        <f t="shared" si="12"/>
        <v>1</v>
      </c>
      <c r="H9" s="45">
        <f t="shared" si="12"/>
        <v>1</v>
      </c>
      <c r="I9" s="45">
        <f t="shared" si="12"/>
        <v>0.5</v>
      </c>
      <c r="J9" s="12"/>
      <c r="K9" s="45" t="str">
        <f t="shared" ref="K9:P9" si="13">IFERROR(IF(HLOOKUP(K$6,$BB$5:$BE$18,4,FALSE)=0,"",HLOOKUP(K$6,$BB$5:$BE$18,4,FALSE)),"")</f>
        <v>x</v>
      </c>
      <c r="L9" s="45" t="str">
        <f t="shared" si="13"/>
        <v>x</v>
      </c>
      <c r="M9" s="45" t="str">
        <f t="shared" si="13"/>
        <v>x</v>
      </c>
      <c r="N9" s="45" t="str">
        <f t="shared" si="13"/>
        <v>x</v>
      </c>
      <c r="O9" s="44">
        <f t="shared" si="13"/>
        <v>1</v>
      </c>
      <c r="P9" s="45" t="str">
        <f t="shared" si="13"/>
        <v>x</v>
      </c>
      <c r="Q9" s="12"/>
      <c r="R9" s="45" t="str">
        <f t="shared" ref="R9:W9" si="14">IFERROR(IF(HLOOKUP(R$6,$BB$5:$BE$18,4,FALSE)=0,"",HLOOKUP(R$6,$BB$5:$BE$18,4,FALSE)),"")</f>
        <v>x</v>
      </c>
      <c r="S9" s="45" t="str">
        <f t="shared" si="14"/>
        <v>x</v>
      </c>
      <c r="T9" s="45" t="str">
        <f t="shared" si="14"/>
        <v>x</v>
      </c>
      <c r="U9" s="45" t="str">
        <f t="shared" si="14"/>
        <v>x</v>
      </c>
      <c r="V9" s="45" t="str">
        <f t="shared" si="14"/>
        <v>x</v>
      </c>
      <c r="W9" s="45">
        <f t="shared" si="14"/>
        <v>1</v>
      </c>
      <c r="X9" s="12"/>
      <c r="Y9" s="45">
        <f t="shared" ref="Y9:AD9" si="15">IFERROR(IF(HLOOKUP(Y$6,$BB$5:$BE$18,4,FALSE)=0,"",HLOOKUP(Y$6,$BB$5:$BE$18,4,FALSE)),"")</f>
        <v>1</v>
      </c>
      <c r="Z9" s="45">
        <f t="shared" si="15"/>
        <v>1</v>
      </c>
      <c r="AA9" s="45">
        <f t="shared" si="15"/>
        <v>1</v>
      </c>
      <c r="AB9" s="45">
        <f t="shared" si="15"/>
        <v>1</v>
      </c>
      <c r="AC9" s="44">
        <f t="shared" si="15"/>
        <v>0.5</v>
      </c>
      <c r="AD9" s="45">
        <f t="shared" si="15"/>
        <v>1</v>
      </c>
      <c r="AE9" s="12"/>
      <c r="AF9" s="45" t="str">
        <f t="shared" ref="AF9:AK9" si="16">IFERROR(IF(HLOOKUP(AF$6,$BB$5:$BE$18,4,FALSE)=0,"",HLOOKUP(AF$6,$BB$5:$BE$18,4,FALSE)),"")</f>
        <v>x</v>
      </c>
      <c r="AG9" s="45">
        <f t="shared" si="16"/>
        <v>0.5</v>
      </c>
      <c r="AH9" s="45">
        <f t="shared" si="16"/>
        <v>1</v>
      </c>
      <c r="AI9" s="45">
        <f t="shared" si="16"/>
        <v>1</v>
      </c>
      <c r="AJ9" s="44">
        <f t="shared" si="16"/>
        <v>1</v>
      </c>
      <c r="AK9" s="45">
        <f t="shared" si="16"/>
        <v>1</v>
      </c>
      <c r="AL9" s="12"/>
      <c r="AM9" s="45" t="str">
        <f t="shared" ref="AM9:AS9" si="17">IFERROR(IF(HLOOKUP(AM$6,$BB$5:$BE$18,4,FALSE)=0,"",HLOOKUP(AM$6,$BB$5:$BE$18,4,FALSE)),"")</f>
        <v/>
      </c>
      <c r="AN9" s="45" t="str">
        <f t="shared" si="17"/>
        <v/>
      </c>
      <c r="AO9" s="45" t="str">
        <f t="shared" si="17"/>
        <v/>
      </c>
      <c r="AP9" s="45" t="str">
        <f t="shared" si="17"/>
        <v/>
      </c>
      <c r="AQ9" s="45" t="str">
        <f t="shared" si="17"/>
        <v/>
      </c>
      <c r="AR9" s="45" t="str">
        <f t="shared" si="17"/>
        <v/>
      </c>
      <c r="AS9" s="45">
        <f t="shared" si="17"/>
        <v>1</v>
      </c>
      <c r="AT9" s="2"/>
      <c r="AU9" s="15" t="s">
        <v>7</v>
      </c>
      <c r="AV9" s="16">
        <f>+F19+M19+T19+AA19+AH19+AO19</f>
        <v>24</v>
      </c>
      <c r="AW9" s="38">
        <f>IFERROR(IF(SUMIF($D$5:$AR$5,"Tim",$D$7:$AR$7)=0,"",SUMIF($D$5:$AR$5,"Tim",$D$7:$AR$7))*2,"")</f>
        <v>1</v>
      </c>
      <c r="AX9" s="38" t="str">
        <f>IFERROR(IF(SUMIF($D$5:$AR$5,"Tim",$D$18:$AR$18)=0,"",SUMIF($D$5:$AR$5,"Tim",$D$18:$AR$18)*2),"")</f>
        <v/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12"/>
      <c r="K10" s="45" t="str">
        <f t="shared" ref="K10:P10" si="19">IFERROR(IF(HLOOKUP(K$6,$BB$5:$BE$18,5,FALSE)=0,"",HLOOKUP(K$6,$BB$5:$BE$18,5,FALSE)),"")</f>
        <v>x</v>
      </c>
      <c r="L10" s="45" t="str">
        <f t="shared" si="19"/>
        <v>x</v>
      </c>
      <c r="M10" s="45" t="str">
        <f t="shared" si="19"/>
        <v>x</v>
      </c>
      <c r="N10" s="45" t="str">
        <f t="shared" si="19"/>
        <v>x</v>
      </c>
      <c r="O10" s="44">
        <f t="shared" si="19"/>
        <v>1</v>
      </c>
      <c r="P10" s="45" t="str">
        <f t="shared" si="19"/>
        <v>x</v>
      </c>
      <c r="Q10" s="12"/>
      <c r="R10" s="45" t="str">
        <f t="shared" ref="R10:W10" si="20">IFERROR(IF(HLOOKUP(R$6,$BB$5:$BE$18,5,FALSE)=0,"",HLOOKUP(R$6,$BB$5:$BE$18,5,FALSE)),"")</f>
        <v>x</v>
      </c>
      <c r="S10" s="45" t="str">
        <f t="shared" si="20"/>
        <v>x</v>
      </c>
      <c r="T10" s="45" t="str">
        <f t="shared" si="20"/>
        <v>x</v>
      </c>
      <c r="U10" s="45" t="str">
        <f t="shared" si="20"/>
        <v>x</v>
      </c>
      <c r="V10" s="45" t="str">
        <f t="shared" si="20"/>
        <v>x</v>
      </c>
      <c r="W10" s="45">
        <f t="shared" si="20"/>
        <v>1</v>
      </c>
      <c r="X10" s="12"/>
      <c r="Y10" s="45">
        <f t="shared" ref="Y10:AD10" si="21">IFERROR(IF(HLOOKUP(Y$6,$BB$5:$BE$18,5,FALSE)=0,"",HLOOKUP(Y$6,$BB$5:$BE$18,5,FALSE)),"")</f>
        <v>1</v>
      </c>
      <c r="Z10" s="45">
        <f t="shared" si="21"/>
        <v>1</v>
      </c>
      <c r="AA10" s="45">
        <f t="shared" si="21"/>
        <v>1</v>
      </c>
      <c r="AB10" s="45">
        <f t="shared" si="21"/>
        <v>1</v>
      </c>
      <c r="AC10" s="44">
        <f t="shared" si="21"/>
        <v>1</v>
      </c>
      <c r="AD10" s="45">
        <f t="shared" si="21"/>
        <v>1</v>
      </c>
      <c r="AE10" s="12"/>
      <c r="AF10" s="45" t="str">
        <f t="shared" ref="AF10:AK10" si="22">IFERROR(IF(HLOOKUP(AF$6,$BB$5:$BE$18,5,FALSE)=0,"",HLOOKUP(AF$6,$BB$5:$BE$18,5,FALSE)),"")</f>
        <v>x</v>
      </c>
      <c r="AG10" s="45">
        <f t="shared" si="22"/>
        <v>1</v>
      </c>
      <c r="AH10" s="45">
        <f t="shared" si="22"/>
        <v>1</v>
      </c>
      <c r="AI10" s="45">
        <f t="shared" si="22"/>
        <v>1</v>
      </c>
      <c r="AJ10" s="44">
        <f t="shared" si="22"/>
        <v>1</v>
      </c>
      <c r="AK10" s="45">
        <f t="shared" si="22"/>
        <v>1</v>
      </c>
      <c r="AL10" s="12"/>
      <c r="AM10" s="45" t="str">
        <f t="shared" ref="AM10:AS10" si="23">IFERROR(IF(HLOOKUP(AM$6,$BB$5:$BE$18,5,FALSE)=0,"",HLOOKUP(AM$6,$BB$5:$BE$18,5,FALSE)),"")</f>
        <v/>
      </c>
      <c r="AN10" s="45" t="str">
        <f t="shared" si="23"/>
        <v/>
      </c>
      <c r="AO10" s="45" t="str">
        <f t="shared" si="23"/>
        <v/>
      </c>
      <c r="AP10" s="45" t="str">
        <f t="shared" si="23"/>
        <v/>
      </c>
      <c r="AQ10" s="45" t="str">
        <f t="shared" si="23"/>
        <v/>
      </c>
      <c r="AR10" s="45" t="str">
        <f t="shared" si="23"/>
        <v/>
      </c>
      <c r="AS10" s="45">
        <f t="shared" si="23"/>
        <v>1</v>
      </c>
      <c r="AT10" s="2"/>
      <c r="AU10" s="15" t="s">
        <v>37</v>
      </c>
      <c r="AV10" s="16">
        <f>+H19+O19+V19+AC19+AJ19+AQ19</f>
        <v>32</v>
      </c>
      <c r="AW10" s="38">
        <f>IFERROR(IF(SUMIF($D$5:$AR$5,"David",$D$7:$AR$7)=0,"",SUMIF($D$5:$AR$5,"David",$D$7:$AR$7))*2,"")</f>
        <v>1</v>
      </c>
      <c r="AX10" s="38">
        <f>IFERROR(IF(SUMIF($D$5:$AR$5,"David",$D$18:$AR$18)=0,"",SUMIF($D$5:$AR$5,"David",$D$18:$AR$18)*2),"")</f>
        <v>1</v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12"/>
      <c r="K11" s="45" t="str">
        <f t="shared" ref="K11:P11" si="25">IFERROR(IF(HLOOKUP(K$6,$BB$5:$BE$18,6,FALSE)=0,"",HLOOKUP(K$6,$BB$5:$BE$18,6,FALSE)),"")</f>
        <v>x</v>
      </c>
      <c r="L11" s="45" t="str">
        <f t="shared" si="25"/>
        <v>x</v>
      </c>
      <c r="M11" s="45" t="str">
        <f t="shared" si="25"/>
        <v>x</v>
      </c>
      <c r="N11" s="45" t="str">
        <f t="shared" si="25"/>
        <v>x</v>
      </c>
      <c r="O11" s="44">
        <f t="shared" si="25"/>
        <v>1</v>
      </c>
      <c r="P11" s="45" t="str">
        <f t="shared" si="25"/>
        <v>x</v>
      </c>
      <c r="Q11" s="12"/>
      <c r="R11" s="45" t="str">
        <f t="shared" ref="R11:W11" si="26">IFERROR(IF(HLOOKUP(R$6,$BB$5:$BE$18,6,FALSE)=0,"",HLOOKUP(R$6,$BB$5:$BE$18,6,FALSE)),"")</f>
        <v>x</v>
      </c>
      <c r="S11" s="45" t="str">
        <f t="shared" si="26"/>
        <v>x</v>
      </c>
      <c r="T11" s="45" t="str">
        <f t="shared" si="26"/>
        <v>x</v>
      </c>
      <c r="U11" s="45" t="str">
        <f t="shared" si="26"/>
        <v>x</v>
      </c>
      <c r="V11" s="45" t="str">
        <f t="shared" si="26"/>
        <v>x</v>
      </c>
      <c r="W11" s="45">
        <f t="shared" si="26"/>
        <v>1</v>
      </c>
      <c r="X11" s="12"/>
      <c r="Y11" s="45">
        <f t="shared" ref="Y11:AD11" si="27">IFERROR(IF(HLOOKUP(Y$6,$BB$5:$BE$18,6,FALSE)=0,"",HLOOKUP(Y$6,$BB$5:$BE$18,6,FALSE)),"")</f>
        <v>1</v>
      </c>
      <c r="Z11" s="45">
        <f t="shared" si="27"/>
        <v>1</v>
      </c>
      <c r="AA11" s="45">
        <f t="shared" si="27"/>
        <v>1</v>
      </c>
      <c r="AB11" s="45">
        <f t="shared" si="27"/>
        <v>1</v>
      </c>
      <c r="AC11" s="44">
        <f t="shared" si="27"/>
        <v>1</v>
      </c>
      <c r="AD11" s="45">
        <f t="shared" si="27"/>
        <v>1</v>
      </c>
      <c r="AE11" s="12"/>
      <c r="AF11" s="45" t="str">
        <f t="shared" ref="AF11:AK11" si="28">IFERROR(IF(HLOOKUP(AF$6,$BB$5:$BE$18,6,FALSE)=0,"",HLOOKUP(AF$6,$BB$5:$BE$18,6,FALSE)),"")</f>
        <v>x</v>
      </c>
      <c r="AG11" s="45">
        <f t="shared" si="28"/>
        <v>1</v>
      </c>
      <c r="AH11" s="45">
        <f t="shared" si="28"/>
        <v>1</v>
      </c>
      <c r="AI11" s="45">
        <f t="shared" si="28"/>
        <v>1</v>
      </c>
      <c r="AJ11" s="44">
        <f t="shared" si="28"/>
        <v>1</v>
      </c>
      <c r="AK11" s="45">
        <f t="shared" si="28"/>
        <v>1</v>
      </c>
      <c r="AL11" s="12"/>
      <c r="AM11" s="45" t="str">
        <f t="shared" ref="AM11:AS11" si="29">IFERROR(IF(HLOOKUP(AM$6,$BB$5:$BE$18,6,FALSE)=0,"",HLOOKUP(AM$6,$BB$5:$BE$18,6,FALSE)),"")</f>
        <v/>
      </c>
      <c r="AN11" s="45" t="str">
        <f t="shared" si="29"/>
        <v/>
      </c>
      <c r="AO11" s="45" t="str">
        <f t="shared" si="29"/>
        <v/>
      </c>
      <c r="AP11" s="45" t="str">
        <f t="shared" si="29"/>
        <v/>
      </c>
      <c r="AQ11" s="45" t="str">
        <f t="shared" si="29"/>
        <v/>
      </c>
      <c r="AR11" s="45" t="str">
        <f t="shared" si="29"/>
        <v/>
      </c>
      <c r="AS11" s="45">
        <f t="shared" si="29"/>
        <v>1</v>
      </c>
      <c r="AT11" s="2"/>
      <c r="AU11" s="15" t="s">
        <v>46</v>
      </c>
      <c r="AV11" s="16">
        <f>+G19+N19+U19+AB19+AP19+AI19</f>
        <v>24</v>
      </c>
      <c r="AW11" s="38">
        <f>IFERROR(IF(SUMIF($D$5:$AR$5,"Emre",$D$7:$AR$7)=0,"",SUMIF($D$5:$AR$5,"Emre",$D$7:$AR$7))*2,"")</f>
        <v>2</v>
      </c>
      <c r="AX11" s="38" t="str">
        <f>IFERROR(IF(SUMIF($D$5:$AR$5,"Emre",$D$18:$AR$18)=0,"",SUMIF($D$5:$AR$5,"Emre",$D$18:$AR$18)*2),"")</f>
        <v/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12"/>
      <c r="K12" s="45" t="str">
        <f t="shared" ref="K12:P12" si="31">IFERROR(IF(HLOOKUP(K$6,$BB$5:$BE$18,7,FALSE)=0,"",HLOOKUP(K$6,$BB$5:$BE$18,7,FALSE)),"")</f>
        <v>x</v>
      </c>
      <c r="L12" s="45" t="str">
        <f t="shared" si="31"/>
        <v>x</v>
      </c>
      <c r="M12" s="45" t="str">
        <f t="shared" si="31"/>
        <v>x</v>
      </c>
      <c r="N12" s="45" t="str">
        <f t="shared" si="31"/>
        <v>x</v>
      </c>
      <c r="O12" s="44">
        <f t="shared" si="31"/>
        <v>1</v>
      </c>
      <c r="P12" s="45" t="str">
        <f t="shared" si="31"/>
        <v>x</v>
      </c>
      <c r="Q12" s="12"/>
      <c r="R12" s="45" t="str">
        <f t="shared" ref="R12:W12" si="32">IFERROR(IF(HLOOKUP(R$6,$BB$5:$BE$18,7,FALSE)=0,"",HLOOKUP(R$6,$BB$5:$BE$18,7,FALSE)),"")</f>
        <v>x</v>
      </c>
      <c r="S12" s="45" t="str">
        <f t="shared" si="32"/>
        <v>x</v>
      </c>
      <c r="T12" s="45" t="str">
        <f t="shared" si="32"/>
        <v>x</v>
      </c>
      <c r="U12" s="45" t="str">
        <f t="shared" si="32"/>
        <v>x</v>
      </c>
      <c r="V12" s="45" t="str">
        <f t="shared" si="32"/>
        <v>x</v>
      </c>
      <c r="W12" s="45">
        <f t="shared" si="32"/>
        <v>1</v>
      </c>
      <c r="X12" s="12"/>
      <c r="Y12" s="45">
        <f t="shared" ref="Y12:AD12" si="33">IFERROR(IF(HLOOKUP(Y$6,$BB$5:$BE$18,7,FALSE)=0,"",HLOOKUP(Y$6,$BB$5:$BE$18,7,FALSE)),"")</f>
        <v>1</v>
      </c>
      <c r="Z12" s="45">
        <f t="shared" si="33"/>
        <v>1</v>
      </c>
      <c r="AA12" s="45">
        <f t="shared" si="33"/>
        <v>1</v>
      </c>
      <c r="AB12" s="45">
        <f t="shared" si="33"/>
        <v>1</v>
      </c>
      <c r="AC12" s="44">
        <f t="shared" si="33"/>
        <v>1</v>
      </c>
      <c r="AD12" s="45">
        <f t="shared" si="33"/>
        <v>1</v>
      </c>
      <c r="AE12" s="12"/>
      <c r="AF12" s="45" t="str">
        <f t="shared" ref="AF12:AK12" si="34">IFERROR(IF(HLOOKUP(AF$6,$BB$5:$BE$18,7,FALSE)=0,"",HLOOKUP(AF$6,$BB$5:$BE$18,7,FALSE)),"")</f>
        <v>x</v>
      </c>
      <c r="AG12" s="45">
        <f t="shared" si="34"/>
        <v>1</v>
      </c>
      <c r="AH12" s="45">
        <f t="shared" si="34"/>
        <v>1</v>
      </c>
      <c r="AI12" s="45">
        <f t="shared" si="34"/>
        <v>1</v>
      </c>
      <c r="AJ12" s="44">
        <f t="shared" si="34"/>
        <v>1</v>
      </c>
      <c r="AK12" s="45">
        <f t="shared" si="34"/>
        <v>1</v>
      </c>
      <c r="AL12" s="12"/>
      <c r="AM12" s="45" t="str">
        <f t="shared" ref="AM12:AS12" si="35">IFERROR(IF(HLOOKUP(AM$6,$BB$5:$BE$18,7,FALSE)=0,"",HLOOKUP(AM$6,$BB$5:$BE$18,7,FALSE)),"")</f>
        <v/>
      </c>
      <c r="AN12" s="45" t="str">
        <f t="shared" si="35"/>
        <v/>
      </c>
      <c r="AO12" s="45" t="str">
        <f t="shared" si="35"/>
        <v/>
      </c>
      <c r="AP12" s="45" t="str">
        <f t="shared" si="35"/>
        <v/>
      </c>
      <c r="AQ12" s="45" t="str">
        <f t="shared" si="35"/>
        <v/>
      </c>
      <c r="AR12" s="45" t="str">
        <f t="shared" si="35"/>
        <v/>
      </c>
      <c r="AS12" s="45">
        <f t="shared" si="35"/>
        <v>1</v>
      </c>
      <c r="AT12" s="2"/>
      <c r="AU12" s="15" t="s">
        <v>6</v>
      </c>
      <c r="AV12" s="16" t="e">
        <f>+#REF!+#REF!+#REF!+#REF!+#REF!+AR19</f>
        <v>#REF!</v>
      </c>
      <c r="AW12" s="38" t="str">
        <f>IFERROR(IF(SUMIF($D$5:$AR$5,"Niek",$D$7:$AR$7)=0,"",SUMIF($D$5:$AR$5,"Niek",$D$7:$AR$7))*2,"")</f>
        <v/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37.5</v>
      </c>
      <c r="AW13" s="38">
        <f>IFERROR(IF(SUMIF($D$5:$AR$5,"Stefan",$D$7:$AR$7)=0,"",SUMIF($D$5:$AR$5,"Stefan",$D$7:$AR$7))*2,"")</f>
        <v>1</v>
      </c>
      <c r="AX13" s="38">
        <f>IFERROR(IF(SUMIF($D$5:$AR$5,"Stefan",$D$18:$AR$18)=0,"",SUMIF($D$5:$AR$5,"Stefan",$D$18:$AR$18)*2),"")</f>
        <v>1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12"/>
      <c r="K14" s="45" t="str">
        <f t="shared" ref="K14:P14" si="37">IFERROR(IF(HLOOKUP(K$6,$BB$5:$BE$18,9,FALSE)=0,"",HLOOKUP(K$6,$BB$5:$BE$18,9,FALSE)),"")</f>
        <v>x</v>
      </c>
      <c r="L14" s="45" t="str">
        <f t="shared" si="37"/>
        <v>x</v>
      </c>
      <c r="M14" s="45" t="str">
        <f t="shared" si="37"/>
        <v>x</v>
      </c>
      <c r="N14" s="45" t="str">
        <f t="shared" si="37"/>
        <v>x</v>
      </c>
      <c r="O14" s="44">
        <f t="shared" si="37"/>
        <v>1</v>
      </c>
      <c r="P14" s="45" t="str">
        <f t="shared" si="37"/>
        <v>x</v>
      </c>
      <c r="Q14" s="12"/>
      <c r="R14" s="45" t="str">
        <f t="shared" ref="R14:W14" si="38">IFERROR(IF(HLOOKUP(R$6,$BB$5:$BE$18,9,FALSE)=0,"",HLOOKUP(R$6,$BB$5:$BE$18,9,FALSE)),"")</f>
        <v>x</v>
      </c>
      <c r="S14" s="45" t="str">
        <f t="shared" si="38"/>
        <v>x</v>
      </c>
      <c r="T14" s="45" t="str">
        <f t="shared" si="38"/>
        <v>x</v>
      </c>
      <c r="U14" s="45" t="str">
        <f t="shared" si="38"/>
        <v>x</v>
      </c>
      <c r="V14" s="45" t="str">
        <f t="shared" si="38"/>
        <v>x</v>
      </c>
      <c r="W14" s="45">
        <f t="shared" si="38"/>
        <v>1</v>
      </c>
      <c r="X14" s="12"/>
      <c r="Y14" s="45">
        <f t="shared" ref="Y14:AD14" si="39">IFERROR(IF(HLOOKUP(Y$6,$BB$5:$BE$18,9,FALSE)=0,"",HLOOKUP(Y$6,$BB$5:$BE$18,9,FALSE)),"")</f>
        <v>1</v>
      </c>
      <c r="Z14" s="45">
        <f t="shared" si="39"/>
        <v>1</v>
      </c>
      <c r="AA14" s="45">
        <f t="shared" si="39"/>
        <v>1</v>
      </c>
      <c r="AB14" s="45">
        <f t="shared" si="39"/>
        <v>1</v>
      </c>
      <c r="AC14" s="44">
        <f t="shared" si="39"/>
        <v>1</v>
      </c>
      <c r="AD14" s="45">
        <f t="shared" si="39"/>
        <v>1</v>
      </c>
      <c r="AE14" s="12"/>
      <c r="AF14" s="45" t="str">
        <f t="shared" ref="AF14:AK14" si="40">IFERROR(IF(HLOOKUP(AF$6,$BB$5:$BE$18,9,FALSE)=0,"",HLOOKUP(AF$6,$BB$5:$BE$18,9,FALSE)),"")</f>
        <v>x</v>
      </c>
      <c r="AG14" s="45">
        <f t="shared" si="40"/>
        <v>1</v>
      </c>
      <c r="AH14" s="45">
        <f t="shared" si="40"/>
        <v>1</v>
      </c>
      <c r="AI14" s="45">
        <f t="shared" si="40"/>
        <v>1</v>
      </c>
      <c r="AJ14" s="44">
        <f t="shared" si="40"/>
        <v>1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112" t="str">
        <f>IF(SUM(AW7:AW13)=0,"LET OP, NIETS INGEVULD!!","Goed bezig!!")</f>
        <v>Goed bezig!!</v>
      </c>
      <c r="AX14" s="112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12"/>
      <c r="K15" s="45" t="str">
        <f t="shared" ref="K15:P15" si="42">IFERROR(IF(HLOOKUP(K$6,$BB$5:$BE$18,10,FALSE)=0,"",HLOOKUP(K$6,$BB$5:$BE$18,10,FALSE)),"")</f>
        <v>x</v>
      </c>
      <c r="L15" s="45" t="str">
        <f t="shared" si="42"/>
        <v>x</v>
      </c>
      <c r="M15" s="45" t="str">
        <f t="shared" si="42"/>
        <v>x</v>
      </c>
      <c r="N15" s="45" t="str">
        <f t="shared" si="42"/>
        <v>x</v>
      </c>
      <c r="O15" s="44">
        <f t="shared" si="42"/>
        <v>1</v>
      </c>
      <c r="P15" s="45" t="str">
        <f t="shared" si="42"/>
        <v>x</v>
      </c>
      <c r="Q15" s="12"/>
      <c r="R15" s="45" t="str">
        <f t="shared" ref="R15:W15" si="43">IFERROR(IF(HLOOKUP(R$6,$BB$5:$BE$18,10,FALSE)=0,"",HLOOKUP(R$6,$BB$5:$BE$18,10,FALSE)),"")</f>
        <v>x</v>
      </c>
      <c r="S15" s="45" t="str">
        <f t="shared" si="43"/>
        <v>x</v>
      </c>
      <c r="T15" s="45" t="str">
        <f t="shared" si="43"/>
        <v>x</v>
      </c>
      <c r="U15" s="45" t="str">
        <f t="shared" si="43"/>
        <v>x</v>
      </c>
      <c r="V15" s="45" t="str">
        <f t="shared" si="43"/>
        <v>x</v>
      </c>
      <c r="W15" s="45">
        <f t="shared" si="43"/>
        <v>1</v>
      </c>
      <c r="X15" s="12"/>
      <c r="Y15" s="45">
        <f t="shared" ref="Y15:AD15" si="44">IFERROR(IF(HLOOKUP(Y$6,$BB$5:$BE$18,10,FALSE)=0,"",HLOOKUP(Y$6,$BB$5:$BE$18,10,FALSE)),"")</f>
        <v>1</v>
      </c>
      <c r="Z15" s="45">
        <f t="shared" si="44"/>
        <v>1</v>
      </c>
      <c r="AA15" s="45">
        <f t="shared" si="44"/>
        <v>1</v>
      </c>
      <c r="AB15" s="45">
        <f t="shared" si="44"/>
        <v>1</v>
      </c>
      <c r="AC15" s="44">
        <f t="shared" si="44"/>
        <v>1</v>
      </c>
      <c r="AD15" s="45">
        <f t="shared" si="44"/>
        <v>1</v>
      </c>
      <c r="AE15" s="12"/>
      <c r="AF15" s="45" t="str">
        <f t="shared" ref="AF15:AK15" si="45">IFERROR(IF(HLOOKUP(AF$6,$BB$5:$BE$18,10,FALSE)=0,"",HLOOKUP(AF$6,$BB$5:$BE$18,10,FALSE)),"")</f>
        <v>x</v>
      </c>
      <c r="AG15" s="45">
        <f t="shared" si="45"/>
        <v>1</v>
      </c>
      <c r="AH15" s="45">
        <f t="shared" si="45"/>
        <v>1</v>
      </c>
      <c r="AI15" s="45">
        <f t="shared" si="45"/>
        <v>1</v>
      </c>
      <c r="AJ15" s="44">
        <f t="shared" si="45"/>
        <v>1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1</v>
      </c>
      <c r="E16" s="45">
        <f t="shared" si="46"/>
        <v>1</v>
      </c>
      <c r="F16" s="45">
        <f t="shared" si="46"/>
        <v>1</v>
      </c>
      <c r="G16" s="45">
        <f t="shared" si="46"/>
        <v>0.5</v>
      </c>
      <c r="H16" s="45">
        <f t="shared" si="46"/>
        <v>1</v>
      </c>
      <c r="I16" s="45">
        <f t="shared" si="46"/>
        <v>1</v>
      </c>
      <c r="J16" s="12"/>
      <c r="K16" s="45" t="str">
        <f t="shared" ref="K16:P16" si="47">IFERROR(IF(HLOOKUP(K$6,$BB$5:$BE$18,11,FALSE)=0,"",HLOOKUP(K$6,$BB$5:$BE$18,11,FALSE)),"")</f>
        <v>x</v>
      </c>
      <c r="L16" s="45" t="str">
        <f t="shared" si="47"/>
        <v>x</v>
      </c>
      <c r="M16" s="45" t="str">
        <f t="shared" si="47"/>
        <v>x</v>
      </c>
      <c r="N16" s="45" t="str">
        <f t="shared" si="47"/>
        <v>x</v>
      </c>
      <c r="O16" s="44">
        <f t="shared" si="47"/>
        <v>0.5</v>
      </c>
      <c r="P16" s="45" t="str">
        <f t="shared" si="47"/>
        <v>x</v>
      </c>
      <c r="Q16" s="12"/>
      <c r="R16" s="45" t="str">
        <f t="shared" ref="R16:W16" si="48">IFERROR(IF(HLOOKUP(R$6,$BB$5:$BE$18,11,FALSE)=0,"",HLOOKUP(R$6,$BB$5:$BE$18,11,FALSE)),"")</f>
        <v>x</v>
      </c>
      <c r="S16" s="45" t="str">
        <f t="shared" si="48"/>
        <v>x</v>
      </c>
      <c r="T16" s="45" t="str">
        <f t="shared" si="48"/>
        <v>x</v>
      </c>
      <c r="U16" s="45" t="str">
        <f t="shared" si="48"/>
        <v>x</v>
      </c>
      <c r="V16" s="45" t="str">
        <f t="shared" si="48"/>
        <v>x</v>
      </c>
      <c r="W16" s="45">
        <f t="shared" si="48"/>
        <v>0.5</v>
      </c>
      <c r="X16" s="12"/>
      <c r="Y16" s="45">
        <f t="shared" ref="Y16:AD16" si="49">IFERROR(IF(HLOOKUP(Y$6,$BB$5:$BE$18,11,FALSE)=0,"",HLOOKUP(Y$6,$BB$5:$BE$18,11,FALSE)),"")</f>
        <v>1</v>
      </c>
      <c r="Z16" s="45">
        <f t="shared" si="49"/>
        <v>0.5</v>
      </c>
      <c r="AA16" s="45">
        <f t="shared" si="49"/>
        <v>1</v>
      </c>
      <c r="AB16" s="45">
        <f t="shared" si="49"/>
        <v>0.5</v>
      </c>
      <c r="AC16" s="44">
        <f t="shared" si="49"/>
        <v>1</v>
      </c>
      <c r="AD16" s="45">
        <f t="shared" si="49"/>
        <v>1</v>
      </c>
      <c r="AE16" s="12"/>
      <c r="AF16" s="45" t="str">
        <f t="shared" ref="AF16:AK16" si="50">IFERROR(IF(HLOOKUP(AF$6,$BB$5:$BE$18,11,FALSE)=0,"",HLOOKUP(AF$6,$BB$5:$BE$18,11,FALSE)),"")</f>
        <v>x</v>
      </c>
      <c r="AG16" s="45">
        <f t="shared" si="50"/>
        <v>1</v>
      </c>
      <c r="AH16" s="45">
        <f t="shared" si="50"/>
        <v>0.5</v>
      </c>
      <c r="AI16" s="45">
        <f t="shared" si="50"/>
        <v>1</v>
      </c>
      <c r="AJ16" s="44">
        <f t="shared" si="50"/>
        <v>1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IFERROR(IF(HLOOKUP(D$6,$BB$5:$BE$18,12,FALSE)=0,"",HLOOKUP(D$6,$BB$5:$BE$18,12,FALSE)),"")</f>
        <v>1</v>
      </c>
      <c r="E17" s="45">
        <f t="shared" si="51"/>
        <v>1</v>
      </c>
      <c r="F17" s="45">
        <f t="shared" si="51"/>
        <v>1</v>
      </c>
      <c r="G17" s="45" t="str">
        <f t="shared" si="51"/>
        <v/>
      </c>
      <c r="H17" s="45">
        <f t="shared" si="51"/>
        <v>1</v>
      </c>
      <c r="I17" s="45">
        <f t="shared" si="51"/>
        <v>1</v>
      </c>
      <c r="J17" s="12"/>
      <c r="K17" s="45" t="str">
        <f t="shared" ref="K17:P17" si="52">IFERROR(IF(HLOOKUP(K$6,$BB$5:$BE$18,12,FALSE)=0,"",HLOOKUP(K$6,$BB$5:$BE$18,12,FALSE)),"")</f>
        <v>x</v>
      </c>
      <c r="L17" s="45" t="str">
        <f t="shared" si="52"/>
        <v>x</v>
      </c>
      <c r="M17" s="45" t="str">
        <f t="shared" si="52"/>
        <v>x</v>
      </c>
      <c r="N17" s="45" t="str">
        <f t="shared" si="52"/>
        <v>x</v>
      </c>
      <c r="O17" s="44" t="str">
        <f t="shared" si="52"/>
        <v/>
      </c>
      <c r="P17" s="45" t="str">
        <f t="shared" si="52"/>
        <v>x</v>
      </c>
      <c r="Q17" s="12"/>
      <c r="R17" s="45" t="str">
        <f t="shared" ref="R17:W17" si="53">IFERROR(IF(HLOOKUP(R$6,$BB$5:$BE$18,12,FALSE)=0,"",HLOOKUP(R$6,$BB$5:$BE$18,12,FALSE)),"")</f>
        <v>x</v>
      </c>
      <c r="S17" s="45" t="str">
        <f t="shared" si="53"/>
        <v>x</v>
      </c>
      <c r="T17" s="45" t="str">
        <f t="shared" si="53"/>
        <v>x</v>
      </c>
      <c r="U17" s="45" t="str">
        <f t="shared" si="53"/>
        <v>x</v>
      </c>
      <c r="V17" s="45" t="str">
        <f t="shared" si="53"/>
        <v>x</v>
      </c>
      <c r="W17" s="45" t="str">
        <f t="shared" si="53"/>
        <v/>
      </c>
      <c r="X17" s="12"/>
      <c r="Y17" s="45">
        <f t="shared" ref="Y17:AD17" si="54">IFERROR(IF(HLOOKUP(Y$6,$BB$5:$BE$18,12,FALSE)=0,"",HLOOKUP(Y$6,$BB$5:$BE$18,12,FALSE)),"")</f>
        <v>1</v>
      </c>
      <c r="Z17" s="45" t="str">
        <f t="shared" si="54"/>
        <v/>
      </c>
      <c r="AA17" s="45">
        <f t="shared" si="54"/>
        <v>1</v>
      </c>
      <c r="AB17" s="45" t="str">
        <f t="shared" si="54"/>
        <v/>
      </c>
      <c r="AC17" s="44">
        <f t="shared" si="54"/>
        <v>1</v>
      </c>
      <c r="AD17" s="45">
        <f t="shared" si="54"/>
        <v>1</v>
      </c>
      <c r="AE17" s="12"/>
      <c r="AF17" s="45" t="str">
        <f t="shared" ref="AF17:AK17" si="55">IFERROR(IF(HLOOKUP(AF$6,$BB$5:$BE$18,12,FALSE)=0,"",HLOOKUP(AF$6,$BB$5:$BE$18,12,FALSE)),"")</f>
        <v>x</v>
      </c>
      <c r="AG17" s="45">
        <f t="shared" si="55"/>
        <v>1</v>
      </c>
      <c r="AH17" s="45" t="str">
        <f t="shared" si="55"/>
        <v/>
      </c>
      <c r="AI17" s="45">
        <f t="shared" si="55"/>
        <v>1</v>
      </c>
      <c r="AJ17" s="44">
        <f t="shared" si="55"/>
        <v>1</v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/>
      </c>
      <c r="E18" s="45" t="str">
        <f t="shared" si="56"/>
        <v/>
      </c>
      <c r="F18" s="45" t="str">
        <f t="shared" si="56"/>
        <v/>
      </c>
      <c r="G18" s="45" t="str">
        <f t="shared" si="56"/>
        <v/>
      </c>
      <c r="H18" s="45" t="str">
        <f t="shared" si="56"/>
        <v/>
      </c>
      <c r="I18" s="45">
        <f t="shared" si="56"/>
        <v>0.5</v>
      </c>
      <c r="J18" s="12"/>
      <c r="K18" s="45" t="str">
        <f t="shared" ref="K18:P18" si="57">IFERROR(IF(HLOOKUP(K$6,$BB$5:$BE$18,13,FALSE)=0,"",HLOOKUP(K$6,$BB$5:$BE$18,13,FALSE)),"")</f>
        <v>x</v>
      </c>
      <c r="L18" s="45" t="str">
        <f t="shared" si="57"/>
        <v>x</v>
      </c>
      <c r="M18" s="45" t="str">
        <f t="shared" si="57"/>
        <v>x</v>
      </c>
      <c r="N18" s="45" t="str">
        <f t="shared" si="57"/>
        <v>x</v>
      </c>
      <c r="O18" s="44" t="str">
        <f t="shared" si="57"/>
        <v/>
      </c>
      <c r="P18" s="45" t="str">
        <f t="shared" si="57"/>
        <v>x</v>
      </c>
      <c r="Q18" s="12"/>
      <c r="R18" s="45" t="str">
        <f t="shared" ref="R18:W18" si="58">IFERROR(IF(HLOOKUP(R$6,$BB$5:$BE$18,13,FALSE)=0,"",HLOOKUP(R$6,$BB$5:$BE$18,13,FALSE)),"")</f>
        <v>x</v>
      </c>
      <c r="S18" s="45" t="str">
        <f t="shared" si="58"/>
        <v>x</v>
      </c>
      <c r="T18" s="45" t="str">
        <f t="shared" si="58"/>
        <v>x</v>
      </c>
      <c r="U18" s="45" t="str">
        <f t="shared" si="58"/>
        <v>x</v>
      </c>
      <c r="V18" s="45" t="str">
        <f t="shared" si="58"/>
        <v>x</v>
      </c>
      <c r="W18" s="45" t="str">
        <f t="shared" si="58"/>
        <v/>
      </c>
      <c r="X18" s="12"/>
      <c r="Y18" s="45" t="str">
        <f t="shared" ref="Y18:AD18" si="59">IFERROR(IF(HLOOKUP(Y$6,$BB$5:$BE$18,13,FALSE)=0,"",HLOOKUP(Y$6,$BB$5:$BE$18,13,FALSE)),"")</f>
        <v/>
      </c>
      <c r="Z18" s="45" t="str">
        <f t="shared" si="59"/>
        <v/>
      </c>
      <c r="AA18" s="45" t="str">
        <f t="shared" si="59"/>
        <v/>
      </c>
      <c r="AB18" s="45" t="str">
        <f t="shared" si="59"/>
        <v/>
      </c>
      <c r="AC18" s="44">
        <f t="shared" si="59"/>
        <v>0.5</v>
      </c>
      <c r="AD18" s="45" t="str">
        <f t="shared" si="59"/>
        <v/>
      </c>
      <c r="AE18" s="12"/>
      <c r="AF18" s="45" t="str">
        <f t="shared" ref="AF18:AK18" si="60">IFERROR(IF(HLOOKUP(AF$6,$BB$5:$BE$18,13,FALSE)=0,"",HLOOKUP(AF$6,$BB$5:$BE$18,13,FALSE)),"")</f>
        <v>x</v>
      </c>
      <c r="AG18" s="45">
        <f t="shared" si="60"/>
        <v>0.5</v>
      </c>
      <c r="AH18" s="45" t="str">
        <f t="shared" si="60"/>
        <v/>
      </c>
      <c r="AI18" s="45" t="str">
        <f t="shared" si="60"/>
        <v/>
      </c>
      <c r="AJ18" s="44" t="str">
        <f t="shared" si="60"/>
        <v/>
      </c>
      <c r="AK18" s="45" t="str">
        <f t="shared" si="60"/>
        <v/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0</v>
      </c>
      <c r="L19" s="18">
        <f t="shared" si="61"/>
        <v>0</v>
      </c>
      <c r="M19" s="18">
        <f t="shared" si="61"/>
        <v>0</v>
      </c>
      <c r="N19" s="18">
        <f t="shared" si="61"/>
        <v>0</v>
      </c>
      <c r="O19" s="18">
        <f t="shared" si="61"/>
        <v>8</v>
      </c>
      <c r="P19" s="18">
        <f t="shared" si="61"/>
        <v>0</v>
      </c>
      <c r="Q19" s="36"/>
      <c r="R19" s="18">
        <f t="shared" si="61"/>
        <v>0</v>
      </c>
      <c r="S19" s="18">
        <f t="shared" si="61"/>
        <v>0</v>
      </c>
      <c r="T19" s="18">
        <f t="shared" si="61"/>
        <v>0</v>
      </c>
      <c r="U19" s="18">
        <f t="shared" si="61"/>
        <v>0</v>
      </c>
      <c r="V19" s="18">
        <f t="shared" si="61"/>
        <v>0</v>
      </c>
      <c r="W19" s="18">
        <f t="shared" si="61"/>
        <v>8</v>
      </c>
      <c r="X19" s="36"/>
      <c r="Y19" s="18">
        <f t="shared" si="61"/>
        <v>8</v>
      </c>
      <c r="Z19" s="18">
        <f t="shared" si="61"/>
        <v>8</v>
      </c>
      <c r="AA19" s="18">
        <f t="shared" si="61"/>
        <v>8</v>
      </c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36"/>
      <c r="AF19" s="18">
        <f t="shared" si="61"/>
        <v>0</v>
      </c>
      <c r="AG19" s="18">
        <f t="shared" si="61"/>
        <v>8</v>
      </c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0</v>
      </c>
      <c r="AP19" s="18">
        <f t="shared" si="61"/>
        <v>0</v>
      </c>
      <c r="AQ19" s="18">
        <f t="shared" si="61"/>
        <v>0</v>
      </c>
      <c r="AR19" s="18">
        <f t="shared" si="61"/>
        <v>0</v>
      </c>
      <c r="AS19" s="18">
        <f t="shared" si="61"/>
        <v>5.5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36" t="s">
        <v>1</v>
      </c>
      <c r="E21" s="136"/>
      <c r="F21" s="136"/>
      <c r="G21" s="136"/>
      <c r="H21" s="136"/>
      <c r="I21" s="114"/>
      <c r="J21" s="19"/>
      <c r="K21" s="136" t="s">
        <v>35</v>
      </c>
      <c r="L21" s="136"/>
      <c r="M21" s="136"/>
      <c r="N21" s="136"/>
      <c r="O21" s="136"/>
      <c r="P21" s="114"/>
      <c r="Q21" s="19"/>
      <c r="R21" s="136" t="s">
        <v>33</v>
      </c>
      <c r="S21" s="136"/>
      <c r="T21" s="136"/>
      <c r="U21" s="136"/>
      <c r="V21" s="136"/>
      <c r="W21" s="114"/>
      <c r="X21" s="19"/>
      <c r="Y21" s="129" t="s">
        <v>19</v>
      </c>
      <c r="Z21" s="129"/>
      <c r="AA21" s="129"/>
      <c r="AB21" s="129"/>
      <c r="AC21" s="129"/>
      <c r="AD21" s="114"/>
      <c r="AE21" s="19"/>
      <c r="AF21" s="129" t="s">
        <v>38</v>
      </c>
      <c r="AG21" s="129"/>
      <c r="AH21" s="129"/>
      <c r="AI21" s="129"/>
      <c r="AJ21" s="129"/>
      <c r="AK21" s="114"/>
      <c r="AL21" s="19"/>
      <c r="AM21" s="129"/>
      <c r="AN21" s="129"/>
      <c r="AO21" s="129"/>
      <c r="AP21" s="129"/>
      <c r="AQ21" s="129"/>
      <c r="AR21" s="129"/>
      <c r="AS21" s="114"/>
      <c r="AT21" s="2"/>
    </row>
    <row r="22" spans="1:57" x14ac:dyDescent="0.25">
      <c r="D22" s="132" t="s">
        <v>22</v>
      </c>
      <c r="E22" s="132"/>
      <c r="F22" s="132"/>
      <c r="G22" s="113"/>
      <c r="H22" s="132" t="s">
        <v>23</v>
      </c>
      <c r="I22" s="132"/>
      <c r="K22" s="132" t="s">
        <v>22</v>
      </c>
      <c r="L22" s="132"/>
      <c r="M22" s="132"/>
      <c r="N22" s="113"/>
      <c r="O22" s="132" t="s">
        <v>23</v>
      </c>
      <c r="P22" s="132"/>
      <c r="R22" s="132" t="s">
        <v>22</v>
      </c>
      <c r="S22" s="132"/>
      <c r="T22" s="132"/>
      <c r="U22" s="113"/>
      <c r="V22" s="132" t="s">
        <v>23</v>
      </c>
      <c r="W22" s="132"/>
      <c r="Y22" s="132" t="s">
        <v>22</v>
      </c>
      <c r="Z22" s="132"/>
      <c r="AA22" s="132"/>
      <c r="AB22" s="113"/>
      <c r="AC22" s="132" t="s">
        <v>23</v>
      </c>
      <c r="AD22" s="132"/>
      <c r="AF22" s="132" t="s">
        <v>22</v>
      </c>
      <c r="AG22" s="132"/>
      <c r="AH22" s="132"/>
      <c r="AI22" s="113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112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112"/>
      <c r="O23" s="133" t="str">
        <f>IF(SUM(K18:P18)=0,"Let op!!","Top!!")</f>
        <v>Let op!!</v>
      </c>
      <c r="P23" s="133"/>
      <c r="R23" s="133" t="str">
        <f>IF(SUM(R7:W7)=0,"Let op!!","Top!!")</f>
        <v>Top!!</v>
      </c>
      <c r="S23" s="133"/>
      <c r="T23" s="133"/>
      <c r="U23" s="112"/>
      <c r="V23" s="133" t="str">
        <f>IF(SUM(R18:W18)=0,"Let op!!","Top!!")</f>
        <v>Let op!!</v>
      </c>
      <c r="W23" s="133"/>
      <c r="Y23" s="133" t="str">
        <f>IF(SUM(Y7:AD7)=0,"Let op!!","Top!!")</f>
        <v>Top!!</v>
      </c>
      <c r="Z23" s="133"/>
      <c r="AA23" s="133"/>
      <c r="AB23" s="112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112"/>
      <c r="AJ23" s="133" t="str">
        <f>IF(SUM(AF18:AK18)=0,"Let op!!","Top!!")</f>
        <v>Top!!</v>
      </c>
      <c r="AK23" s="133"/>
      <c r="AM23" s="133" t="str">
        <f>IF(SUM(AM7:AR7)=0,"Let op!!","Top!!")</f>
        <v>Let 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V23:W23"/>
    <mergeCell ref="Y23:AA23"/>
    <mergeCell ref="AC23:AD23"/>
    <mergeCell ref="AF23:AH23"/>
    <mergeCell ref="AJ23:AK23"/>
    <mergeCell ref="AM23:AS23"/>
    <mergeCell ref="Y22:AA22"/>
    <mergeCell ref="AC22:AD22"/>
    <mergeCell ref="AF22:AH22"/>
    <mergeCell ref="AJ22:AK22"/>
    <mergeCell ref="AM22:AS22"/>
    <mergeCell ref="D23:F23"/>
    <mergeCell ref="H23:I23"/>
    <mergeCell ref="K23:M23"/>
    <mergeCell ref="O23:P23"/>
    <mergeCell ref="R23:T2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A3:B4"/>
    <mergeCell ref="D3:H3"/>
    <mergeCell ref="K3:O3"/>
    <mergeCell ref="R3:V3"/>
    <mergeCell ref="Y3:AC3"/>
    <mergeCell ref="AM1:AR2"/>
    <mergeCell ref="D1:H2"/>
    <mergeCell ref="K1:O2"/>
    <mergeCell ref="R1:V2"/>
    <mergeCell ref="Y1:AC2"/>
    <mergeCell ref="AF1:AJ2"/>
  </mergeCells>
  <conditionalFormatting sqref="AW14">
    <cfRule type="cellIs" dxfId="140" priority="45" operator="equal">
      <formula>"Goed bezig!!"</formula>
    </cfRule>
    <cfRule type="cellIs" dxfId="139" priority="47" operator="equal">
      <formula>"LET OP, NIETS INGEVULD!!"</formula>
    </cfRule>
  </conditionalFormatting>
  <conditionalFormatting sqref="D23:F23">
    <cfRule type="cellIs" dxfId="138" priority="42" operator="equal">
      <formula>"Top!!"</formula>
    </cfRule>
    <cfRule type="cellIs" dxfId="137" priority="46" operator="equal">
      <formula>"Let op!!"</formula>
    </cfRule>
  </conditionalFormatting>
  <conditionalFormatting sqref="AX14">
    <cfRule type="cellIs" dxfId="136" priority="43" operator="equal">
      <formula>"Goed bezig!!"</formula>
    </cfRule>
    <cfRule type="cellIs" dxfId="135" priority="44" operator="equal">
      <formula>"LET OP, NIETS INGEVULD!!"</formula>
    </cfRule>
  </conditionalFormatting>
  <conditionalFormatting sqref="H23">
    <cfRule type="cellIs" dxfId="134" priority="40" operator="equal">
      <formula>"Top!!"</formula>
    </cfRule>
    <cfRule type="cellIs" dxfId="133" priority="41" operator="equal">
      <formula>"Let op!!"</formula>
    </cfRule>
  </conditionalFormatting>
  <conditionalFormatting sqref="K23:M23">
    <cfRule type="cellIs" dxfId="132" priority="38" operator="equal">
      <formula>"Top!!"</formula>
    </cfRule>
    <cfRule type="cellIs" dxfId="131" priority="39" operator="equal">
      <formula>"Let op!!"</formula>
    </cfRule>
  </conditionalFormatting>
  <conditionalFormatting sqref="O23">
    <cfRule type="cellIs" dxfId="130" priority="36" operator="equal">
      <formula>"Top!!"</formula>
    </cfRule>
    <cfRule type="cellIs" dxfId="129" priority="37" operator="equal">
      <formula>"Let op!!"</formula>
    </cfRule>
  </conditionalFormatting>
  <conditionalFormatting sqref="R23:T23">
    <cfRule type="cellIs" dxfId="128" priority="34" operator="equal">
      <formula>"Top!!"</formula>
    </cfRule>
    <cfRule type="cellIs" dxfId="127" priority="35" operator="equal">
      <formula>"Let op!!"</formula>
    </cfRule>
  </conditionalFormatting>
  <conditionalFormatting sqref="V23">
    <cfRule type="cellIs" dxfId="126" priority="32" operator="equal">
      <formula>"Top!!"</formula>
    </cfRule>
    <cfRule type="cellIs" dxfId="125" priority="33" operator="equal">
      <formula>"Let op!!"</formula>
    </cfRule>
  </conditionalFormatting>
  <conditionalFormatting sqref="Y23:AA23">
    <cfRule type="cellIs" dxfId="124" priority="30" operator="equal">
      <formula>"Top!!"</formula>
    </cfRule>
    <cfRule type="cellIs" dxfId="123" priority="31" operator="equal">
      <formula>"Let op!!"</formula>
    </cfRule>
  </conditionalFormatting>
  <conditionalFormatting sqref="AC23">
    <cfRule type="cellIs" dxfId="122" priority="28" operator="equal">
      <formula>"Top!!"</formula>
    </cfRule>
    <cfRule type="cellIs" dxfId="121" priority="29" operator="equal">
      <formula>"Let op!!"</formula>
    </cfRule>
  </conditionalFormatting>
  <conditionalFormatting sqref="AF23:AH23">
    <cfRule type="cellIs" dxfId="120" priority="26" operator="equal">
      <formula>"Top!!"</formula>
    </cfRule>
    <cfRule type="cellIs" dxfId="119" priority="27" operator="equal">
      <formula>"Let op!!"</formula>
    </cfRule>
  </conditionalFormatting>
  <conditionalFormatting sqref="AJ23">
    <cfRule type="cellIs" dxfId="118" priority="24" operator="equal">
      <formula>"Top!!"</formula>
    </cfRule>
    <cfRule type="cellIs" dxfId="117" priority="25" operator="equal">
      <formula>"Let op!!"</formula>
    </cfRule>
  </conditionalFormatting>
  <conditionalFormatting sqref="AM23">
    <cfRule type="cellIs" dxfId="116" priority="22" operator="equal">
      <formula>"Top!!"</formula>
    </cfRule>
    <cfRule type="cellIs" dxfId="115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114" priority="21" operator="equal">
      <formula>"x"</formula>
    </cfRule>
  </conditionalFormatting>
  <conditionalFormatting sqref="I7:I18">
    <cfRule type="cellIs" dxfId="113" priority="20" operator="equal">
      <formula>"x"</formula>
    </cfRule>
  </conditionalFormatting>
  <conditionalFormatting sqref="P7:P12 P14:P18">
    <cfRule type="cellIs" dxfId="112" priority="19" operator="equal">
      <formula>"x"</formula>
    </cfRule>
  </conditionalFormatting>
  <conditionalFormatting sqref="W7:W12 W14:W18">
    <cfRule type="cellIs" dxfId="111" priority="18" operator="equal">
      <formula>"x"</formula>
    </cfRule>
  </conditionalFormatting>
  <conditionalFormatting sqref="AD7:AD12 AD14:AD18">
    <cfRule type="cellIs" dxfId="110" priority="17" operator="equal">
      <formula>"x"</formula>
    </cfRule>
  </conditionalFormatting>
  <conditionalFormatting sqref="AK7:AK18">
    <cfRule type="cellIs" dxfId="109" priority="16" operator="equal">
      <formula>"x"</formula>
    </cfRule>
  </conditionalFormatting>
  <conditionalFormatting sqref="AS7:AS18">
    <cfRule type="cellIs" dxfId="108" priority="15" operator="equal">
      <formula>"x"</formula>
    </cfRule>
  </conditionalFormatting>
  <conditionalFormatting sqref="O13">
    <cfRule type="cellIs" dxfId="107" priority="14" operator="equal">
      <formula>"x"</formula>
    </cfRule>
  </conditionalFormatting>
  <conditionalFormatting sqref="P13">
    <cfRule type="cellIs" dxfId="106" priority="13" operator="equal">
      <formula>"x"</formula>
    </cfRule>
  </conditionalFormatting>
  <conditionalFormatting sqref="R13:T13">
    <cfRule type="cellIs" dxfId="105" priority="12" operator="equal">
      <formula>"x"</formula>
    </cfRule>
  </conditionalFormatting>
  <conditionalFormatting sqref="Y13:AA13">
    <cfRule type="cellIs" dxfId="104" priority="11" operator="equal">
      <formula>"x"</formula>
    </cfRule>
  </conditionalFormatting>
  <conditionalFormatting sqref="AF13:AH13 AJ13">
    <cfRule type="cellIs" dxfId="103" priority="10" operator="equal">
      <formula>"x"</formula>
    </cfRule>
  </conditionalFormatting>
  <conditionalFormatting sqref="G7:G18">
    <cfRule type="cellIs" dxfId="102" priority="9" operator="equal">
      <formula>"x"</formula>
    </cfRule>
  </conditionalFormatting>
  <conditionalFormatting sqref="N14:N18 N7:N12">
    <cfRule type="cellIs" dxfId="101" priority="8" operator="equal">
      <formula>"x"</formula>
    </cfRule>
  </conditionalFormatting>
  <conditionalFormatting sqref="N13">
    <cfRule type="cellIs" dxfId="100" priority="7" operator="equal">
      <formula>"x"</formula>
    </cfRule>
  </conditionalFormatting>
  <conditionalFormatting sqref="U14:U18 U7:U12">
    <cfRule type="cellIs" dxfId="99" priority="6" operator="equal">
      <formula>"x"</formula>
    </cfRule>
  </conditionalFormatting>
  <conditionalFormatting sqref="U13">
    <cfRule type="cellIs" dxfId="98" priority="5" operator="equal">
      <formula>"x"</formula>
    </cfRule>
  </conditionalFormatting>
  <conditionalFormatting sqref="AB14:AB18 AB7:AB12">
    <cfRule type="cellIs" dxfId="97" priority="4" operator="equal">
      <formula>"x"</formula>
    </cfRule>
  </conditionalFormatting>
  <conditionalFormatting sqref="AB13">
    <cfRule type="cellIs" dxfId="96" priority="3" operator="equal">
      <formula>"x"</formula>
    </cfRule>
  </conditionalFormatting>
  <conditionalFormatting sqref="AI7:AI18">
    <cfRule type="cellIs" dxfId="95" priority="2" operator="equal">
      <formula>"x"</formula>
    </cfRule>
  </conditionalFormatting>
  <conditionalFormatting sqref="AP7:AP18">
    <cfRule type="cellIs" dxfId="9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"/>
  <sheetViews>
    <sheetView workbookViewId="0">
      <selection activeCell="AT5" sqref="AT5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4" width="3.5703125" style="20" customWidth="1"/>
    <col min="45" max="45" width="9.140625" style="20" customWidth="1"/>
    <col min="46" max="46" width="14.7109375" style="20" customWidth="1"/>
    <col min="47" max="47" width="10.7109375" style="20" customWidth="1"/>
    <col min="48" max="48" width="24.28515625" style="20" customWidth="1"/>
    <col min="49" max="49" width="24.140625" style="20" customWidth="1"/>
    <col min="50" max="50" width="9.140625" style="20"/>
    <col min="51" max="55" width="9.28515625" style="20" bestFit="1" customWidth="1"/>
    <col min="56" max="16384" width="9.140625" style="20"/>
  </cols>
  <sheetData>
    <row r="1" spans="1:56" x14ac:dyDescent="0.25">
      <c r="A1" s="2"/>
      <c r="B1" s="2"/>
      <c r="C1" s="2"/>
      <c r="D1" s="125"/>
      <c r="E1" s="125"/>
      <c r="F1" s="125"/>
      <c r="G1" s="125"/>
      <c r="H1" s="125"/>
      <c r="I1" s="124"/>
      <c r="J1" s="2"/>
      <c r="K1" s="125"/>
      <c r="L1" s="125"/>
      <c r="M1" s="125"/>
      <c r="N1" s="125"/>
      <c r="O1" s="125"/>
      <c r="P1" s="124"/>
      <c r="Q1" s="2"/>
      <c r="R1" s="125"/>
      <c r="S1" s="125"/>
      <c r="T1" s="125"/>
      <c r="U1" s="125"/>
      <c r="V1" s="125"/>
      <c r="W1" s="124"/>
      <c r="X1" s="2"/>
      <c r="Y1" s="125"/>
      <c r="Z1" s="125"/>
      <c r="AA1" s="125"/>
      <c r="AB1" s="125"/>
      <c r="AC1" s="125"/>
      <c r="AD1" s="124"/>
      <c r="AE1" s="2"/>
      <c r="AF1" s="126"/>
      <c r="AG1" s="125"/>
      <c r="AH1" s="125"/>
      <c r="AI1" s="125"/>
      <c r="AJ1" s="125"/>
      <c r="AK1" s="124"/>
      <c r="AL1" s="2"/>
      <c r="AM1" s="125"/>
      <c r="AN1" s="125"/>
      <c r="AO1" s="125"/>
      <c r="AP1" s="125"/>
      <c r="AQ1" s="125"/>
      <c r="AR1" s="124"/>
      <c r="AS1" s="2"/>
    </row>
    <row r="2" spans="1:56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24"/>
      <c r="J2" s="7"/>
      <c r="K2" s="125"/>
      <c r="L2" s="125"/>
      <c r="M2" s="125"/>
      <c r="N2" s="125"/>
      <c r="O2" s="125"/>
      <c r="P2" s="124"/>
      <c r="Q2" s="7"/>
      <c r="R2" s="125"/>
      <c r="S2" s="125"/>
      <c r="T2" s="125"/>
      <c r="U2" s="125"/>
      <c r="V2" s="125"/>
      <c r="W2" s="124"/>
      <c r="X2" s="7"/>
      <c r="Y2" s="125"/>
      <c r="Z2" s="125"/>
      <c r="AA2" s="125"/>
      <c r="AB2" s="125"/>
      <c r="AC2" s="125"/>
      <c r="AD2" s="124"/>
      <c r="AE2" s="7"/>
      <c r="AF2" s="125"/>
      <c r="AG2" s="125"/>
      <c r="AH2" s="125"/>
      <c r="AI2" s="125"/>
      <c r="AJ2" s="125"/>
      <c r="AK2" s="124"/>
      <c r="AL2" s="7"/>
      <c r="AM2" s="125"/>
      <c r="AN2" s="125"/>
      <c r="AO2" s="125"/>
      <c r="AP2" s="125"/>
      <c r="AQ2" s="125"/>
      <c r="AR2" s="124"/>
      <c r="AS2" s="2"/>
    </row>
    <row r="3" spans="1:56" ht="15.75" x14ac:dyDescent="0.25">
      <c r="A3" s="127">
        <v>1</v>
      </c>
      <c r="B3" s="127"/>
      <c r="C3" s="2"/>
      <c r="D3" s="128" t="s">
        <v>17</v>
      </c>
      <c r="E3" s="128"/>
      <c r="F3" s="128"/>
      <c r="G3" s="128"/>
      <c r="H3" s="128"/>
      <c r="I3" s="122"/>
      <c r="J3" s="2"/>
      <c r="K3" s="128" t="s">
        <v>16</v>
      </c>
      <c r="L3" s="128"/>
      <c r="M3" s="128"/>
      <c r="N3" s="128"/>
      <c r="O3" s="128"/>
      <c r="P3" s="122"/>
      <c r="Q3" s="2"/>
      <c r="R3" s="128" t="s">
        <v>15</v>
      </c>
      <c r="S3" s="128"/>
      <c r="T3" s="128"/>
      <c r="U3" s="128"/>
      <c r="V3" s="128"/>
      <c r="W3" s="122"/>
      <c r="X3" s="2"/>
      <c r="Y3" s="128" t="s">
        <v>14</v>
      </c>
      <c r="Z3" s="128"/>
      <c r="AA3" s="128"/>
      <c r="AB3" s="128"/>
      <c r="AC3" s="128"/>
      <c r="AD3" s="122"/>
      <c r="AE3" s="2"/>
      <c r="AF3" s="128" t="s">
        <v>13</v>
      </c>
      <c r="AG3" s="128"/>
      <c r="AH3" s="128"/>
      <c r="AI3" s="128"/>
      <c r="AJ3" s="128"/>
      <c r="AK3" s="122"/>
      <c r="AL3" s="2"/>
      <c r="AM3" s="128" t="s">
        <v>12</v>
      </c>
      <c r="AN3" s="128"/>
      <c r="AO3" s="128"/>
      <c r="AP3" s="128"/>
      <c r="AQ3" s="128"/>
      <c r="AR3" s="122"/>
      <c r="AS3" s="2"/>
    </row>
    <row r="4" spans="1:56" x14ac:dyDescent="0.25">
      <c r="A4" s="127"/>
      <c r="B4" s="127"/>
      <c r="C4" s="1"/>
      <c r="D4" s="130">
        <f>IFERROR(VLOOKUP(A3,Weeknummers!G:H,2,FALSE),"")</f>
        <v>43465</v>
      </c>
      <c r="E4" s="130"/>
      <c r="F4" s="130"/>
      <c r="G4" s="130"/>
      <c r="H4" s="130"/>
      <c r="I4" s="123"/>
      <c r="J4" s="2"/>
      <c r="K4" s="130">
        <f>IFERROR(SUM(+D4+1),"")</f>
        <v>43466</v>
      </c>
      <c r="L4" s="130"/>
      <c r="M4" s="130"/>
      <c r="N4" s="130"/>
      <c r="O4" s="130"/>
      <c r="P4" s="123"/>
      <c r="Q4" s="2"/>
      <c r="R4" s="130">
        <f>IFERROR(SUM(+K4+1),"")</f>
        <v>43467</v>
      </c>
      <c r="S4" s="130"/>
      <c r="T4" s="130"/>
      <c r="U4" s="130"/>
      <c r="V4" s="130"/>
      <c r="W4" s="123"/>
      <c r="X4" s="2"/>
      <c r="Y4" s="130">
        <f>IFERROR(SUM(+R4+1),"")</f>
        <v>43468</v>
      </c>
      <c r="Z4" s="130"/>
      <c r="AA4" s="130"/>
      <c r="AB4" s="130"/>
      <c r="AC4" s="130"/>
      <c r="AD4" s="123"/>
      <c r="AE4" s="2"/>
      <c r="AF4" s="130">
        <f>IFERROR(SUM(+Y4+1),"")</f>
        <v>43469</v>
      </c>
      <c r="AG4" s="130"/>
      <c r="AH4" s="130"/>
      <c r="AI4" s="130"/>
      <c r="AJ4" s="130"/>
      <c r="AK4" s="123"/>
      <c r="AL4" s="2"/>
      <c r="AM4" s="131">
        <f>IFERROR(SUM(+AF4+1),"")</f>
        <v>43470</v>
      </c>
      <c r="AN4" s="131"/>
      <c r="AO4" s="131"/>
      <c r="AP4" s="131"/>
      <c r="AQ4" s="131"/>
      <c r="AR4" s="123"/>
      <c r="AS4" s="2"/>
    </row>
    <row r="5" spans="1:56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10" t="s">
        <v>33</v>
      </c>
      <c r="AS5" s="2"/>
      <c r="AV5" s="21" t="s">
        <v>20</v>
      </c>
      <c r="AW5" s="21" t="s">
        <v>21</v>
      </c>
      <c r="AY5" s="25" t="s">
        <v>11</v>
      </c>
      <c r="AZ5" s="25">
        <v>0</v>
      </c>
      <c r="BA5" s="25" t="s">
        <v>24</v>
      </c>
      <c r="BB5" s="25" t="s">
        <v>25</v>
      </c>
      <c r="BC5" s="25" t="s">
        <v>26</v>
      </c>
      <c r="BD5" s="20" t="s">
        <v>27</v>
      </c>
    </row>
    <row r="6" spans="1:56" s="34" customFormat="1" ht="24.95" customHeight="1" thickBot="1" x14ac:dyDescent="0.3">
      <c r="A6" s="29"/>
      <c r="B6" s="29"/>
      <c r="C6" s="30"/>
      <c r="D6" s="31"/>
      <c r="E6" s="31"/>
      <c r="F6" s="31"/>
      <c r="G6" s="31"/>
      <c r="H6" s="31"/>
      <c r="I6" s="31"/>
      <c r="J6" s="24"/>
      <c r="K6" s="31"/>
      <c r="L6" s="31"/>
      <c r="M6" s="31"/>
      <c r="N6" s="31"/>
      <c r="O6" s="43"/>
      <c r="P6" s="31"/>
      <c r="Q6" s="24"/>
      <c r="R6" s="31"/>
      <c r="S6" s="31"/>
      <c r="T6" s="31"/>
      <c r="U6" s="31"/>
      <c r="V6" s="31"/>
      <c r="W6" s="31"/>
      <c r="X6" s="24"/>
      <c r="Y6" s="31"/>
      <c r="Z6" s="31"/>
      <c r="AA6" s="31"/>
      <c r="AB6" s="31"/>
      <c r="AC6" s="43"/>
      <c r="AD6" s="31"/>
      <c r="AE6" s="24"/>
      <c r="AF6" s="31"/>
      <c r="AG6" s="31"/>
      <c r="AH6" s="31"/>
      <c r="AI6" s="31"/>
      <c r="AJ6" s="43"/>
      <c r="AK6" s="31"/>
      <c r="AL6" s="24"/>
      <c r="AM6" s="32"/>
      <c r="AN6" s="33"/>
      <c r="AO6" s="33"/>
      <c r="AP6" s="33"/>
      <c r="AQ6" s="33"/>
      <c r="AR6" s="33"/>
      <c r="AS6" s="24"/>
      <c r="AV6" s="35"/>
      <c r="AW6" s="35"/>
      <c r="AY6" s="120" t="s">
        <v>10</v>
      </c>
      <c r="AZ6" s="120">
        <v>7</v>
      </c>
      <c r="BA6" s="120">
        <v>0.5</v>
      </c>
      <c r="BB6" s="120"/>
      <c r="BC6" s="120"/>
      <c r="BD6" s="34" t="s">
        <v>28</v>
      </c>
    </row>
    <row r="7" spans="1:56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IFERROR(IF(HLOOKUP(D$6,$BA$5:$BD$18,2,FALSE)=0,"",HLOOKUP(D$6,$BA$5:$BD$18,2,FALSE)),"")</f>
        <v/>
      </c>
      <c r="E7" s="45" t="str">
        <f t="shared" si="0"/>
        <v/>
      </c>
      <c r="F7" s="45" t="str">
        <f t="shared" si="0"/>
        <v/>
      </c>
      <c r="G7" s="45" t="str">
        <f t="shared" si="0"/>
        <v/>
      </c>
      <c r="H7" s="45" t="str">
        <f t="shared" si="0"/>
        <v/>
      </c>
      <c r="I7" s="45" t="str">
        <f t="shared" si="0"/>
        <v/>
      </c>
      <c r="J7" s="12"/>
      <c r="K7" s="45" t="str">
        <f t="shared" ref="K7:P7" si="1">IFERROR(IF(HLOOKUP(K$6,$BA$5:$BD$18,2,FALSE)=0,"",HLOOKUP(K$6,$BA$5:$BD$18,2,FALSE)),"")</f>
        <v/>
      </c>
      <c r="L7" s="45" t="str">
        <f t="shared" si="1"/>
        <v/>
      </c>
      <c r="M7" s="45" t="str">
        <f t="shared" si="1"/>
        <v/>
      </c>
      <c r="N7" s="45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 t="str">
        <f t="shared" ref="R7:W7" si="2">IFERROR(IF(HLOOKUP(R$6,$BA$5:$BD$18,2,FALSE)=0,"",HLOOKUP(R$6,$BA$5:$BD$18,2,FALSE)),"")</f>
        <v/>
      </c>
      <c r="S7" s="45" t="str">
        <f t="shared" si="2"/>
        <v/>
      </c>
      <c r="T7" s="45" t="str">
        <f t="shared" si="2"/>
        <v/>
      </c>
      <c r="U7" s="45" t="str">
        <f t="shared" si="2"/>
        <v/>
      </c>
      <c r="V7" s="45" t="str">
        <f t="shared" si="2"/>
        <v/>
      </c>
      <c r="W7" s="45" t="str">
        <f t="shared" si="2"/>
        <v/>
      </c>
      <c r="X7" s="12"/>
      <c r="Y7" s="45" t="str">
        <f t="shared" ref="Y7:AD7" si="3">IFERROR(IF(HLOOKUP(Y$6,$BA$5:$BD$18,2,FALSE)=0,"",HLOOKUP(Y$6,$BA$5:$BD$18,2,FALSE)),"")</f>
        <v/>
      </c>
      <c r="Z7" s="45" t="str">
        <f t="shared" si="3"/>
        <v/>
      </c>
      <c r="AA7" s="45" t="str">
        <f t="shared" si="3"/>
        <v/>
      </c>
      <c r="AB7" s="45" t="str">
        <f t="shared" si="3"/>
        <v/>
      </c>
      <c r="AC7" s="44" t="str">
        <f t="shared" si="3"/>
        <v/>
      </c>
      <c r="AD7" s="45" t="str">
        <f t="shared" si="3"/>
        <v/>
      </c>
      <c r="AE7" s="12"/>
      <c r="AF7" s="45" t="str">
        <f t="shared" ref="AF7:AK7" si="4">IFERROR(IF(HLOOKUP(AF$6,$BA$5:$BD$18,2,FALSE)=0,"",HLOOKUP(AF$6,$BA$5:$BD$18,2,FALSE)),"")</f>
        <v/>
      </c>
      <c r="AG7" s="45" t="str">
        <f t="shared" si="4"/>
        <v/>
      </c>
      <c r="AH7" s="45" t="str">
        <f t="shared" si="4"/>
        <v/>
      </c>
      <c r="AI7" s="45" t="str">
        <f t="shared" si="4"/>
        <v/>
      </c>
      <c r="AJ7" s="44" t="str">
        <f t="shared" si="4"/>
        <v/>
      </c>
      <c r="AK7" s="45" t="str">
        <f t="shared" si="4"/>
        <v/>
      </c>
      <c r="AL7" s="12"/>
      <c r="AM7" s="45" t="str">
        <f t="shared" ref="AM7:AR7" si="5">IFERROR(IF(HLOOKUP(AM$6,$BA$5:$BD$18,2,FALSE)=0,"",HLOOKUP(AM$6,$BA$5:$BD$18,2,FALSE)),"")</f>
        <v/>
      </c>
      <c r="AN7" s="45" t="str">
        <f t="shared" si="5"/>
        <v/>
      </c>
      <c r="AO7" s="45" t="str">
        <f t="shared" si="5"/>
        <v/>
      </c>
      <c r="AP7" s="45" t="str">
        <f t="shared" si="5"/>
        <v/>
      </c>
      <c r="AQ7" s="45" t="str">
        <f t="shared" si="5"/>
        <v/>
      </c>
      <c r="AR7" s="45" t="str">
        <f t="shared" si="5"/>
        <v/>
      </c>
      <c r="AS7" s="2"/>
      <c r="AT7" s="13" t="s">
        <v>9</v>
      </c>
      <c r="AU7" s="14">
        <f>+D19+K19+R19+Y19+AF19+AM19</f>
        <v>0</v>
      </c>
      <c r="AV7" s="38" t="str">
        <f>IFERROR(IF(SUMIF($D$5:$AQ$5,"Megen",$D$7:$AQ$7)=0,"",SUMIF($D$5:$AQ$5,"Megen",$D$7:$AQ$7))*2,"")</f>
        <v/>
      </c>
      <c r="AW7" s="38" t="str">
        <f>IFERROR(IF(SUMIF($D$5:$AQ$5,"Megen",$D$18:$AQ$18)=0,"",SUMIF($D$5:$AQ$5,"Megen",$D$18:$AQ$18)*2),"")</f>
        <v/>
      </c>
      <c r="AY7" s="25">
        <v>7</v>
      </c>
      <c r="AZ7" s="25">
        <v>8</v>
      </c>
      <c r="BA7" s="25">
        <v>1</v>
      </c>
      <c r="BB7" s="25"/>
      <c r="BC7" s="25"/>
      <c r="BD7" s="34" t="s">
        <v>28</v>
      </c>
    </row>
    <row r="8" spans="1:56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IFERROR(IF(HLOOKUP(D$6,$BA$5:$BD$18,3,FALSE)=0,"",HLOOKUP(D$6,$BA$5:$BD$18,3,FALSE)),"")</f>
        <v/>
      </c>
      <c r="E8" s="45" t="str">
        <f t="shared" si="6"/>
        <v/>
      </c>
      <c r="F8" s="45" t="str">
        <f t="shared" si="6"/>
        <v/>
      </c>
      <c r="G8" s="45" t="str">
        <f t="shared" si="6"/>
        <v/>
      </c>
      <c r="H8" s="45" t="str">
        <f t="shared" si="6"/>
        <v/>
      </c>
      <c r="I8" s="45" t="str">
        <f t="shared" si="6"/>
        <v/>
      </c>
      <c r="J8" s="12"/>
      <c r="K8" s="45" t="str">
        <f t="shared" ref="K8:P8" si="7">IFERROR(IF(HLOOKUP(K$6,$BA$5:$BD$18,3,FALSE)=0,"",HLOOKUP(K$6,$BA$5:$BD$18,3,FALSE)),"")</f>
        <v/>
      </c>
      <c r="L8" s="45" t="str">
        <f t="shared" si="7"/>
        <v/>
      </c>
      <c r="M8" s="45" t="str">
        <f t="shared" si="7"/>
        <v/>
      </c>
      <c r="N8" s="45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 t="str">
        <f t="shared" ref="R8:W8" si="8">IFERROR(IF(HLOOKUP(R$6,$BA$5:$BD$18,3,FALSE)=0,"",HLOOKUP(R$6,$BA$5:$BD$18,3,FALSE)),"")</f>
        <v/>
      </c>
      <c r="S8" s="45" t="str">
        <f t="shared" si="8"/>
        <v/>
      </c>
      <c r="T8" s="45" t="str">
        <f t="shared" si="8"/>
        <v/>
      </c>
      <c r="U8" s="45" t="str">
        <f t="shared" si="8"/>
        <v/>
      </c>
      <c r="V8" s="45" t="str">
        <f t="shared" si="8"/>
        <v/>
      </c>
      <c r="W8" s="45" t="str">
        <f t="shared" si="8"/>
        <v/>
      </c>
      <c r="X8" s="12"/>
      <c r="Y8" s="45" t="str">
        <f t="shared" ref="Y8:AD8" si="9">IFERROR(IF(HLOOKUP(Y$6,$BA$5:$BD$18,3,FALSE)=0,"",HLOOKUP(Y$6,$BA$5:$BD$18,3,FALSE)),"")</f>
        <v/>
      </c>
      <c r="Z8" s="45" t="str">
        <f t="shared" si="9"/>
        <v/>
      </c>
      <c r="AA8" s="45" t="str">
        <f t="shared" si="9"/>
        <v/>
      </c>
      <c r="AB8" s="45" t="str">
        <f t="shared" si="9"/>
        <v/>
      </c>
      <c r="AC8" s="44" t="str">
        <f t="shared" si="9"/>
        <v/>
      </c>
      <c r="AD8" s="45" t="str">
        <f t="shared" si="9"/>
        <v/>
      </c>
      <c r="AE8" s="12"/>
      <c r="AF8" s="45" t="str">
        <f t="shared" ref="AF8:AK8" si="10">IFERROR(IF(HLOOKUP(AF$6,$BA$5:$BD$18,3,FALSE)=0,"",HLOOKUP(AF$6,$BA$5:$BD$18,3,FALSE)),"")</f>
        <v/>
      </c>
      <c r="AG8" s="45" t="str">
        <f t="shared" si="10"/>
        <v/>
      </c>
      <c r="AH8" s="45" t="str">
        <f t="shared" si="10"/>
        <v/>
      </c>
      <c r="AI8" s="45" t="str">
        <f t="shared" si="10"/>
        <v/>
      </c>
      <c r="AJ8" s="44" t="str">
        <f t="shared" si="10"/>
        <v/>
      </c>
      <c r="AK8" s="45" t="str">
        <f t="shared" si="10"/>
        <v/>
      </c>
      <c r="AL8" s="12"/>
      <c r="AM8" s="45" t="str">
        <f t="shared" ref="AM8:AR8" si="11">IFERROR(IF(HLOOKUP(AM$6,$BA$5:$BD$18,3,FALSE)=0,"",HLOOKUP(AM$6,$BA$5:$BD$18,3,FALSE)),"")</f>
        <v/>
      </c>
      <c r="AN8" s="45" t="str">
        <f t="shared" si="11"/>
        <v/>
      </c>
      <c r="AO8" s="45" t="str">
        <f t="shared" si="11"/>
        <v/>
      </c>
      <c r="AP8" s="45" t="str">
        <f t="shared" si="11"/>
        <v/>
      </c>
      <c r="AQ8" s="45" t="str">
        <f t="shared" si="11"/>
        <v/>
      </c>
      <c r="AR8" s="45" t="str">
        <f t="shared" si="11"/>
        <v/>
      </c>
      <c r="AS8" s="2"/>
      <c r="AT8" s="15" t="s">
        <v>8</v>
      </c>
      <c r="AU8" s="16">
        <f>+E19+L19+S19+Z19+AG19+AN19</f>
        <v>0</v>
      </c>
      <c r="AV8" s="38" t="str">
        <f>IFERROR(IF(SUMIF($D$5:$AQ$5,"Miguitte",$D$7:$AQ$7)=0,"",SUMIF($D$5:$AQ$5,"Miguitte",$D$7:$AQ$7))*2,"")</f>
        <v/>
      </c>
      <c r="AW8" s="38" t="str">
        <f>IFERROR(IF(SUMIF($D$5:$AQ$5,"Miguitte",$D$18:$AQ$18)=0,"",SUMIF($D$5:$AQ$5,"Miguitte",$D$18:$AQ$18)*2),"")</f>
        <v/>
      </c>
      <c r="AY8" s="25">
        <v>8</v>
      </c>
      <c r="AZ8" s="25">
        <v>9</v>
      </c>
      <c r="BA8" s="25">
        <v>1</v>
      </c>
      <c r="BB8" s="25">
        <v>0.5</v>
      </c>
      <c r="BC8" s="25">
        <v>1</v>
      </c>
      <c r="BD8" s="34" t="s">
        <v>28</v>
      </c>
    </row>
    <row r="9" spans="1:56" ht="24.95" customHeight="1" x14ac:dyDescent="0.25">
      <c r="A9" s="11">
        <v>8</v>
      </c>
      <c r="B9" s="11">
        <v>9</v>
      </c>
      <c r="C9" s="22"/>
      <c r="D9" s="45" t="str">
        <f t="shared" ref="D9:I9" si="12">IFERROR(IF(HLOOKUP(D$6,$BA$5:$BD$18,4,FALSE)=0,"",HLOOKUP(D$6,$BA$5:$BD$18,4,FALSE)),"")</f>
        <v/>
      </c>
      <c r="E9" s="45" t="str">
        <f t="shared" si="12"/>
        <v/>
      </c>
      <c r="F9" s="45" t="str">
        <f t="shared" si="12"/>
        <v/>
      </c>
      <c r="G9" s="45" t="str">
        <f t="shared" si="12"/>
        <v/>
      </c>
      <c r="H9" s="45" t="str">
        <f t="shared" si="12"/>
        <v/>
      </c>
      <c r="I9" s="45" t="str">
        <f t="shared" si="12"/>
        <v/>
      </c>
      <c r="J9" s="12"/>
      <c r="K9" s="45" t="str">
        <f t="shared" ref="K9:P9" si="13">IFERROR(IF(HLOOKUP(K$6,$BA$5:$BD$18,4,FALSE)=0,"",HLOOKUP(K$6,$BA$5:$BD$18,4,FALSE)),"")</f>
        <v/>
      </c>
      <c r="L9" s="45" t="str">
        <f t="shared" si="13"/>
        <v/>
      </c>
      <c r="M9" s="45" t="str">
        <f t="shared" si="13"/>
        <v/>
      </c>
      <c r="N9" s="45" t="str">
        <f t="shared" si="13"/>
        <v/>
      </c>
      <c r="O9" s="44" t="str">
        <f t="shared" si="13"/>
        <v/>
      </c>
      <c r="P9" s="45" t="str">
        <f t="shared" si="13"/>
        <v/>
      </c>
      <c r="Q9" s="12"/>
      <c r="R9" s="45" t="str">
        <f t="shared" ref="R9:W9" si="14">IFERROR(IF(HLOOKUP(R$6,$BA$5:$BD$18,4,FALSE)=0,"",HLOOKUP(R$6,$BA$5:$BD$18,4,FALSE)),"")</f>
        <v/>
      </c>
      <c r="S9" s="45" t="str">
        <f t="shared" si="14"/>
        <v/>
      </c>
      <c r="T9" s="45" t="str">
        <f t="shared" si="14"/>
        <v/>
      </c>
      <c r="U9" s="45" t="str">
        <f t="shared" si="14"/>
        <v/>
      </c>
      <c r="V9" s="45" t="str">
        <f t="shared" si="14"/>
        <v/>
      </c>
      <c r="W9" s="45" t="str">
        <f t="shared" si="14"/>
        <v/>
      </c>
      <c r="X9" s="12"/>
      <c r="Y9" s="45" t="str">
        <f t="shared" ref="Y9:AD9" si="15">IFERROR(IF(HLOOKUP(Y$6,$BA$5:$BD$18,4,FALSE)=0,"",HLOOKUP(Y$6,$BA$5:$BD$18,4,FALSE)),"")</f>
        <v/>
      </c>
      <c r="Z9" s="45" t="str">
        <f t="shared" si="15"/>
        <v/>
      </c>
      <c r="AA9" s="45" t="str">
        <f t="shared" si="15"/>
        <v/>
      </c>
      <c r="AB9" s="45" t="str">
        <f t="shared" si="15"/>
        <v/>
      </c>
      <c r="AC9" s="44" t="str">
        <f t="shared" si="15"/>
        <v/>
      </c>
      <c r="AD9" s="45" t="str">
        <f t="shared" si="15"/>
        <v/>
      </c>
      <c r="AE9" s="12"/>
      <c r="AF9" s="45" t="str">
        <f t="shared" ref="AF9:AK9" si="16">IFERROR(IF(HLOOKUP(AF$6,$BA$5:$BD$18,4,FALSE)=0,"",HLOOKUP(AF$6,$BA$5:$BD$18,4,FALSE)),"")</f>
        <v/>
      </c>
      <c r="AG9" s="45" t="str">
        <f t="shared" si="16"/>
        <v/>
      </c>
      <c r="AH9" s="45" t="str">
        <f t="shared" si="16"/>
        <v/>
      </c>
      <c r="AI9" s="45" t="str">
        <f t="shared" si="16"/>
        <v/>
      </c>
      <c r="AJ9" s="44" t="str">
        <f t="shared" si="16"/>
        <v/>
      </c>
      <c r="AK9" s="45" t="str">
        <f t="shared" si="16"/>
        <v/>
      </c>
      <c r="AL9" s="12"/>
      <c r="AM9" s="45" t="str">
        <f t="shared" ref="AM9:AR9" si="17">IFERROR(IF(HLOOKUP(AM$6,$BA$5:$BD$18,4,FALSE)=0,"",HLOOKUP(AM$6,$BA$5:$BD$18,4,FALSE)),"")</f>
        <v/>
      </c>
      <c r="AN9" s="45" t="str">
        <f t="shared" si="17"/>
        <v/>
      </c>
      <c r="AO9" s="45" t="str">
        <f t="shared" si="17"/>
        <v/>
      </c>
      <c r="AP9" s="45" t="str">
        <f t="shared" si="17"/>
        <v/>
      </c>
      <c r="AQ9" s="45" t="str">
        <f t="shared" si="17"/>
        <v/>
      </c>
      <c r="AR9" s="45" t="str">
        <f t="shared" si="17"/>
        <v/>
      </c>
      <c r="AS9" s="2"/>
      <c r="AT9" s="15" t="s">
        <v>7</v>
      </c>
      <c r="AU9" s="16">
        <f>+F19+M19+T19+AA19+AH19+AO19</f>
        <v>0</v>
      </c>
      <c r="AV9" s="38" t="str">
        <f>IFERROR(IF(SUMIF($D$5:$AQ$5,"Tim",$D$7:$AQ$7)=0,"",SUMIF($D$5:$AQ$5,"Tim",$D$7:$AQ$7))*2,"")</f>
        <v/>
      </c>
      <c r="AW9" s="38" t="str">
        <f>IFERROR(IF(SUMIF($D$5:$AQ$5,"Tim",$D$18:$AQ$18)=0,"",SUMIF($D$5:$AQ$5,"Tim",$D$18:$AQ$18)*2),"")</f>
        <v/>
      </c>
      <c r="AY9" s="25">
        <v>9</v>
      </c>
      <c r="AZ9" s="25">
        <v>10</v>
      </c>
      <c r="BA9" s="25">
        <v>1</v>
      </c>
      <c r="BB9" s="25">
        <v>1</v>
      </c>
      <c r="BC9" s="25">
        <v>1</v>
      </c>
      <c r="BD9" s="34" t="s">
        <v>28</v>
      </c>
    </row>
    <row r="10" spans="1:56" ht="24.95" customHeight="1" x14ac:dyDescent="0.25">
      <c r="A10" s="11">
        <v>9</v>
      </c>
      <c r="B10" s="11">
        <v>10</v>
      </c>
      <c r="C10" s="22"/>
      <c r="D10" s="45" t="str">
        <f t="shared" ref="D10:I10" si="18">IFERROR(IF(HLOOKUP(D$6,$BA$5:$BD$18,5,FALSE)=0,"",HLOOKUP(D$6,$BA$5:$BD$18,5,FALSE)),"")</f>
        <v/>
      </c>
      <c r="E10" s="45" t="str">
        <f t="shared" si="18"/>
        <v/>
      </c>
      <c r="F10" s="45" t="str">
        <f t="shared" si="18"/>
        <v/>
      </c>
      <c r="G10" s="45" t="str">
        <f t="shared" si="18"/>
        <v/>
      </c>
      <c r="H10" s="45" t="str">
        <f t="shared" si="18"/>
        <v/>
      </c>
      <c r="I10" s="45" t="str">
        <f t="shared" si="18"/>
        <v/>
      </c>
      <c r="J10" s="12"/>
      <c r="K10" s="45" t="str">
        <f t="shared" ref="K10:P10" si="19">IFERROR(IF(HLOOKUP(K$6,$BA$5:$BD$18,5,FALSE)=0,"",HLOOKUP(K$6,$BA$5:$BD$18,5,FALSE)),"")</f>
        <v/>
      </c>
      <c r="L10" s="45" t="str">
        <f t="shared" si="19"/>
        <v/>
      </c>
      <c r="M10" s="45" t="str">
        <f t="shared" si="19"/>
        <v/>
      </c>
      <c r="N10" s="45" t="str">
        <f t="shared" si="19"/>
        <v/>
      </c>
      <c r="O10" s="44" t="str">
        <f t="shared" si="19"/>
        <v/>
      </c>
      <c r="P10" s="45" t="str">
        <f t="shared" si="19"/>
        <v/>
      </c>
      <c r="Q10" s="12"/>
      <c r="R10" s="45" t="str">
        <f t="shared" ref="R10:W10" si="20">IFERROR(IF(HLOOKUP(R$6,$BA$5:$BD$18,5,FALSE)=0,"",HLOOKUP(R$6,$BA$5:$BD$18,5,FALSE)),"")</f>
        <v/>
      </c>
      <c r="S10" s="45" t="str">
        <f t="shared" si="20"/>
        <v/>
      </c>
      <c r="T10" s="45" t="str">
        <f t="shared" si="20"/>
        <v/>
      </c>
      <c r="U10" s="45" t="str">
        <f t="shared" si="20"/>
        <v/>
      </c>
      <c r="V10" s="45" t="str">
        <f t="shared" si="20"/>
        <v/>
      </c>
      <c r="W10" s="45" t="str">
        <f t="shared" si="20"/>
        <v/>
      </c>
      <c r="X10" s="12"/>
      <c r="Y10" s="45" t="str">
        <f t="shared" ref="Y10:AD10" si="21">IFERROR(IF(HLOOKUP(Y$6,$BA$5:$BD$18,5,FALSE)=0,"",HLOOKUP(Y$6,$BA$5:$BD$18,5,FALSE)),"")</f>
        <v/>
      </c>
      <c r="Z10" s="45" t="str">
        <f t="shared" si="21"/>
        <v/>
      </c>
      <c r="AA10" s="45" t="str">
        <f t="shared" si="21"/>
        <v/>
      </c>
      <c r="AB10" s="45" t="str">
        <f t="shared" si="21"/>
        <v/>
      </c>
      <c r="AC10" s="44" t="str">
        <f t="shared" si="21"/>
        <v/>
      </c>
      <c r="AD10" s="45" t="str">
        <f t="shared" si="21"/>
        <v/>
      </c>
      <c r="AE10" s="12"/>
      <c r="AF10" s="45" t="str">
        <f t="shared" ref="AF10:AK10" si="22">IFERROR(IF(HLOOKUP(AF$6,$BA$5:$BD$18,5,FALSE)=0,"",HLOOKUP(AF$6,$BA$5:$BD$18,5,FALSE)),"")</f>
        <v/>
      </c>
      <c r="AG10" s="45" t="str">
        <f t="shared" si="22"/>
        <v/>
      </c>
      <c r="AH10" s="45" t="str">
        <f t="shared" si="22"/>
        <v/>
      </c>
      <c r="AI10" s="45" t="str">
        <f t="shared" si="22"/>
        <v/>
      </c>
      <c r="AJ10" s="44" t="str">
        <f t="shared" si="22"/>
        <v/>
      </c>
      <c r="AK10" s="45" t="str">
        <f t="shared" si="22"/>
        <v/>
      </c>
      <c r="AL10" s="12"/>
      <c r="AM10" s="45" t="str">
        <f t="shared" ref="AM10:AR10" si="23">IFERROR(IF(HLOOKUP(AM$6,$BA$5:$BD$18,5,FALSE)=0,"",HLOOKUP(AM$6,$BA$5:$BD$18,5,FALSE)),"")</f>
        <v/>
      </c>
      <c r="AN10" s="45" t="str">
        <f t="shared" si="23"/>
        <v/>
      </c>
      <c r="AO10" s="45" t="str">
        <f t="shared" si="23"/>
        <v/>
      </c>
      <c r="AP10" s="45" t="str">
        <f t="shared" si="23"/>
        <v/>
      </c>
      <c r="AQ10" s="45" t="str">
        <f t="shared" si="23"/>
        <v/>
      </c>
      <c r="AR10" s="45" t="str">
        <f t="shared" si="23"/>
        <v/>
      </c>
      <c r="AS10" s="2"/>
      <c r="AT10" s="15" t="s">
        <v>37</v>
      </c>
      <c r="AU10" s="16">
        <f>+H19+O19+V19+AC19+AJ19+AQ19</f>
        <v>0</v>
      </c>
      <c r="AV10" s="38" t="str">
        <f>IFERROR(IF(SUMIF($D$5:$AQ$5,"David",$D$7:$AQ$7)=0,"",SUMIF($D$5:$AQ$5,"David",$D$7:$AQ$7))*2,"")</f>
        <v/>
      </c>
      <c r="AW10" s="38" t="str">
        <f>IFERROR(IF(SUMIF($D$5:$AQ$5,"David",$D$18:$AQ$18)=0,"",SUMIF($D$5:$AQ$5,"David",$D$18:$AQ$18)*2),"")</f>
        <v/>
      </c>
      <c r="AY10" s="25">
        <v>10</v>
      </c>
      <c r="AZ10" s="25">
        <v>11</v>
      </c>
      <c r="BA10" s="25">
        <v>1</v>
      </c>
      <c r="BB10" s="25">
        <v>1</v>
      </c>
      <c r="BC10" s="25">
        <v>1</v>
      </c>
      <c r="BD10" s="34" t="s">
        <v>28</v>
      </c>
    </row>
    <row r="11" spans="1:56" ht="24.95" customHeight="1" x14ac:dyDescent="0.25">
      <c r="A11" s="11">
        <v>10</v>
      </c>
      <c r="B11" s="11">
        <v>11</v>
      </c>
      <c r="C11" s="22"/>
      <c r="D11" s="45" t="str">
        <f t="shared" ref="D11:I11" si="24">IFERROR(IF(HLOOKUP(D$6,$BA$5:$BD$18,6,FALSE)=0,"",HLOOKUP(D$6,$BA$5:$BD$18,6,FALSE)),"")</f>
        <v/>
      </c>
      <c r="E11" s="45" t="str">
        <f t="shared" si="24"/>
        <v/>
      </c>
      <c r="F11" s="45" t="str">
        <f t="shared" si="24"/>
        <v/>
      </c>
      <c r="G11" s="45" t="str">
        <f t="shared" si="24"/>
        <v/>
      </c>
      <c r="H11" s="45" t="str">
        <f t="shared" si="24"/>
        <v/>
      </c>
      <c r="I11" s="45" t="str">
        <f t="shared" si="24"/>
        <v/>
      </c>
      <c r="J11" s="12"/>
      <c r="K11" s="45" t="str">
        <f t="shared" ref="K11:P11" si="25">IFERROR(IF(HLOOKUP(K$6,$BA$5:$BD$18,6,FALSE)=0,"",HLOOKUP(K$6,$BA$5:$BD$18,6,FALSE)),"")</f>
        <v/>
      </c>
      <c r="L11" s="45" t="str">
        <f t="shared" si="25"/>
        <v/>
      </c>
      <c r="M11" s="45" t="str">
        <f t="shared" si="25"/>
        <v/>
      </c>
      <c r="N11" s="45" t="str">
        <f t="shared" si="25"/>
        <v/>
      </c>
      <c r="O11" s="44" t="str">
        <f t="shared" si="25"/>
        <v/>
      </c>
      <c r="P11" s="45" t="str">
        <f t="shared" si="25"/>
        <v/>
      </c>
      <c r="Q11" s="12"/>
      <c r="R11" s="45" t="str">
        <f t="shared" ref="R11:W11" si="26">IFERROR(IF(HLOOKUP(R$6,$BA$5:$BD$18,6,FALSE)=0,"",HLOOKUP(R$6,$BA$5:$BD$18,6,FALSE)),"")</f>
        <v/>
      </c>
      <c r="S11" s="45" t="str">
        <f t="shared" si="26"/>
        <v/>
      </c>
      <c r="T11" s="45" t="str">
        <f t="shared" si="26"/>
        <v/>
      </c>
      <c r="U11" s="45" t="str">
        <f t="shared" si="26"/>
        <v/>
      </c>
      <c r="V11" s="45" t="str">
        <f t="shared" si="26"/>
        <v/>
      </c>
      <c r="W11" s="45" t="str">
        <f t="shared" si="26"/>
        <v/>
      </c>
      <c r="X11" s="12"/>
      <c r="Y11" s="45" t="str">
        <f t="shared" ref="Y11:AD11" si="27">IFERROR(IF(HLOOKUP(Y$6,$BA$5:$BD$18,6,FALSE)=0,"",HLOOKUP(Y$6,$BA$5:$BD$18,6,FALSE)),"")</f>
        <v/>
      </c>
      <c r="Z11" s="45" t="str">
        <f t="shared" si="27"/>
        <v/>
      </c>
      <c r="AA11" s="45" t="str">
        <f t="shared" si="27"/>
        <v/>
      </c>
      <c r="AB11" s="45" t="str">
        <f t="shared" si="27"/>
        <v/>
      </c>
      <c r="AC11" s="44" t="str">
        <f t="shared" si="27"/>
        <v/>
      </c>
      <c r="AD11" s="45" t="str">
        <f t="shared" si="27"/>
        <v/>
      </c>
      <c r="AE11" s="12"/>
      <c r="AF11" s="45" t="str">
        <f t="shared" ref="AF11:AK11" si="28">IFERROR(IF(HLOOKUP(AF$6,$BA$5:$BD$18,6,FALSE)=0,"",HLOOKUP(AF$6,$BA$5:$BD$18,6,FALSE)),"")</f>
        <v/>
      </c>
      <c r="AG11" s="45" t="str">
        <f t="shared" si="28"/>
        <v/>
      </c>
      <c r="AH11" s="45" t="str">
        <f t="shared" si="28"/>
        <v/>
      </c>
      <c r="AI11" s="45" t="str">
        <f t="shared" si="28"/>
        <v/>
      </c>
      <c r="AJ11" s="44" t="str">
        <f t="shared" si="28"/>
        <v/>
      </c>
      <c r="AK11" s="45" t="str">
        <f t="shared" si="28"/>
        <v/>
      </c>
      <c r="AL11" s="12"/>
      <c r="AM11" s="45" t="str">
        <f t="shared" ref="AM11:AR11" si="29">IFERROR(IF(HLOOKUP(AM$6,$BA$5:$BD$18,6,FALSE)=0,"",HLOOKUP(AM$6,$BA$5:$BD$18,6,FALSE)),"")</f>
        <v/>
      </c>
      <c r="AN11" s="45" t="str">
        <f t="shared" si="29"/>
        <v/>
      </c>
      <c r="AO11" s="45" t="str">
        <f t="shared" si="29"/>
        <v/>
      </c>
      <c r="AP11" s="45" t="str">
        <f t="shared" si="29"/>
        <v/>
      </c>
      <c r="AQ11" s="45" t="str">
        <f t="shared" si="29"/>
        <v/>
      </c>
      <c r="AR11" s="45" t="str">
        <f t="shared" si="29"/>
        <v/>
      </c>
      <c r="AS11" s="2"/>
      <c r="AT11" s="15" t="s">
        <v>46</v>
      </c>
      <c r="AU11" s="16">
        <f>+G19+N19+U19+AB19+AP19+AI19</f>
        <v>0</v>
      </c>
      <c r="AV11" s="38" t="str">
        <f>IFERROR(IF(SUMIF($D$5:$AQ$5,"Emre",$D$7:$AQ$7)=0,"",SUMIF($D$5:$AQ$5,"Emre",$D$7:$AQ$7))*2,"")</f>
        <v/>
      </c>
      <c r="AW11" s="38" t="str">
        <f>IFERROR(IF(SUMIF($D$5:$AQ$5,"Emre",$D$18:$AQ$18)=0,"",SUMIF($D$5:$AQ$5,"Emre",$D$18:$AQ$18)*2),"")</f>
        <v/>
      </c>
      <c r="AY11" s="25">
        <v>11</v>
      </c>
      <c r="AZ11" s="25">
        <v>12</v>
      </c>
      <c r="BA11" s="25">
        <v>1</v>
      </c>
      <c r="BB11" s="25">
        <v>1</v>
      </c>
      <c r="BC11" s="25">
        <v>1</v>
      </c>
      <c r="BD11" s="34" t="s">
        <v>28</v>
      </c>
    </row>
    <row r="12" spans="1:56" ht="24.95" customHeight="1" x14ac:dyDescent="0.25">
      <c r="A12" s="11">
        <v>11</v>
      </c>
      <c r="B12" s="11">
        <v>12</v>
      </c>
      <c r="C12" s="22"/>
      <c r="D12" s="45" t="str">
        <f t="shared" ref="D12:I12" si="30">IFERROR(IF(HLOOKUP(D$6,$BA$5:$BD$18,7,FALSE)=0,"",HLOOKUP(D$6,$BA$5:$BD$18,7,FALSE)),"")</f>
        <v/>
      </c>
      <c r="E12" s="45" t="str">
        <f t="shared" si="30"/>
        <v/>
      </c>
      <c r="F12" s="45" t="str">
        <f t="shared" si="30"/>
        <v/>
      </c>
      <c r="G12" s="45" t="str">
        <f t="shared" si="30"/>
        <v/>
      </c>
      <c r="H12" s="45" t="str">
        <f t="shared" si="30"/>
        <v/>
      </c>
      <c r="I12" s="45" t="str">
        <f t="shared" si="30"/>
        <v/>
      </c>
      <c r="J12" s="12"/>
      <c r="K12" s="45" t="str">
        <f t="shared" ref="K12:P12" si="31">IFERROR(IF(HLOOKUP(K$6,$BA$5:$BD$18,7,FALSE)=0,"",HLOOKUP(K$6,$BA$5:$BD$18,7,FALSE)),"")</f>
        <v/>
      </c>
      <c r="L12" s="45" t="str">
        <f t="shared" si="31"/>
        <v/>
      </c>
      <c r="M12" s="45" t="str">
        <f t="shared" si="31"/>
        <v/>
      </c>
      <c r="N12" s="45" t="str">
        <f t="shared" si="31"/>
        <v/>
      </c>
      <c r="O12" s="44" t="str">
        <f t="shared" si="31"/>
        <v/>
      </c>
      <c r="P12" s="45" t="str">
        <f t="shared" si="31"/>
        <v/>
      </c>
      <c r="Q12" s="12"/>
      <c r="R12" s="45" t="str">
        <f t="shared" ref="R12:W12" si="32">IFERROR(IF(HLOOKUP(R$6,$BA$5:$BD$18,7,FALSE)=0,"",HLOOKUP(R$6,$BA$5:$BD$18,7,FALSE)),"")</f>
        <v/>
      </c>
      <c r="S12" s="45" t="str">
        <f t="shared" si="32"/>
        <v/>
      </c>
      <c r="T12" s="45" t="str">
        <f t="shared" si="32"/>
        <v/>
      </c>
      <c r="U12" s="45" t="str">
        <f t="shared" si="32"/>
        <v/>
      </c>
      <c r="V12" s="45" t="str">
        <f t="shared" si="32"/>
        <v/>
      </c>
      <c r="W12" s="45" t="str">
        <f t="shared" si="32"/>
        <v/>
      </c>
      <c r="X12" s="12"/>
      <c r="Y12" s="45" t="str">
        <f t="shared" ref="Y12:AD12" si="33">IFERROR(IF(HLOOKUP(Y$6,$BA$5:$BD$18,7,FALSE)=0,"",HLOOKUP(Y$6,$BA$5:$BD$18,7,FALSE)),"")</f>
        <v/>
      </c>
      <c r="Z12" s="45" t="str">
        <f t="shared" si="33"/>
        <v/>
      </c>
      <c r="AA12" s="45" t="str">
        <f t="shared" si="33"/>
        <v/>
      </c>
      <c r="AB12" s="45" t="str">
        <f t="shared" si="33"/>
        <v/>
      </c>
      <c r="AC12" s="44" t="str">
        <f t="shared" si="33"/>
        <v/>
      </c>
      <c r="AD12" s="45" t="str">
        <f t="shared" si="33"/>
        <v/>
      </c>
      <c r="AE12" s="12"/>
      <c r="AF12" s="45" t="str">
        <f t="shared" ref="AF12:AK12" si="34">IFERROR(IF(HLOOKUP(AF$6,$BA$5:$BD$18,7,FALSE)=0,"",HLOOKUP(AF$6,$BA$5:$BD$18,7,FALSE)),"")</f>
        <v/>
      </c>
      <c r="AG12" s="45" t="str">
        <f t="shared" si="34"/>
        <v/>
      </c>
      <c r="AH12" s="45" t="str">
        <f t="shared" si="34"/>
        <v/>
      </c>
      <c r="AI12" s="45" t="str">
        <f t="shared" si="34"/>
        <v/>
      </c>
      <c r="AJ12" s="44" t="str">
        <f t="shared" si="34"/>
        <v/>
      </c>
      <c r="AK12" s="45" t="str">
        <f t="shared" si="34"/>
        <v/>
      </c>
      <c r="AL12" s="12"/>
      <c r="AM12" s="45" t="str">
        <f t="shared" ref="AM12:AR12" si="35">IFERROR(IF(HLOOKUP(AM$6,$BA$5:$BD$18,7,FALSE)=0,"",HLOOKUP(AM$6,$BA$5:$BD$18,7,FALSE)),"")</f>
        <v/>
      </c>
      <c r="AN12" s="45" t="str">
        <f t="shared" si="35"/>
        <v/>
      </c>
      <c r="AO12" s="45" t="str">
        <f t="shared" si="35"/>
        <v/>
      </c>
      <c r="AP12" s="45" t="str">
        <f t="shared" si="35"/>
        <v/>
      </c>
      <c r="AQ12" s="45" t="str">
        <f t="shared" si="35"/>
        <v/>
      </c>
      <c r="AR12" s="45" t="str">
        <f t="shared" si="35"/>
        <v/>
      </c>
      <c r="AS12" s="2"/>
      <c r="AT12" s="15" t="s">
        <v>34</v>
      </c>
      <c r="AU12" s="16">
        <f>+I19+P19+W19+AD19+AK19+AR19</f>
        <v>0</v>
      </c>
      <c r="AV12" s="38" t="str">
        <f>IFERROR(IF(SUMIF($D$5:$AQ$5,"Stefan",$D$7:$AQ$7)=0,"",SUMIF($D$5:$AQ$5,"Stefan",$D$7:$AQ$7))*2,"")</f>
        <v/>
      </c>
      <c r="AW12" s="38" t="str">
        <f>IFERROR(IF(SUMIF($D$5:$AQ$5,"Stefan",$D$18:$AQ$18)=0,"",SUMIF($D$5:$AQ$5,"Stefan",$D$18:$AQ$18)*2),"")</f>
        <v/>
      </c>
      <c r="AY12" s="25">
        <v>12</v>
      </c>
      <c r="AZ12" s="25">
        <v>13</v>
      </c>
      <c r="BA12" s="25">
        <v>0.5</v>
      </c>
      <c r="BB12" s="25">
        <v>0.5</v>
      </c>
      <c r="BC12" s="25">
        <v>0.5</v>
      </c>
      <c r="BD12" s="34" t="s">
        <v>28</v>
      </c>
    </row>
    <row r="13" spans="1:56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2"/>
      <c r="AV13" s="119" t="str">
        <f>IF(SUM(AV7:AV12)=0,"LET OP, NIETS INGEVULD!!","Goed bezig!!")</f>
        <v>LET OP, NIETS INGEVULD!!</v>
      </c>
      <c r="AW13" s="119" t="str">
        <f>IF(SUM(AW7:AW12)=0,"LET OP, NIETS INGEVULD!!","Goed bezig!!")</f>
        <v>LET OP, NIETS INGEVULD!!</v>
      </c>
      <c r="AY13" s="25">
        <v>13</v>
      </c>
      <c r="AZ13" s="25">
        <v>14</v>
      </c>
      <c r="BA13" s="25">
        <v>1</v>
      </c>
      <c r="BB13" s="25">
        <v>1</v>
      </c>
      <c r="BC13" s="25">
        <v>1</v>
      </c>
      <c r="BD13" s="34" t="s">
        <v>28</v>
      </c>
    </row>
    <row r="14" spans="1:56" ht="24.95" customHeight="1" x14ac:dyDescent="0.25">
      <c r="A14" s="11">
        <v>13</v>
      </c>
      <c r="B14" s="11">
        <v>14</v>
      </c>
      <c r="C14" s="22"/>
      <c r="D14" s="45" t="str">
        <f t="shared" ref="D14:I14" si="36">IFERROR(IF(HLOOKUP(D$6,$BA$5:$BD$18,9,FALSE)=0,"",HLOOKUP(D$6,$BA$5:$BD$18,9,FALSE)),"")</f>
        <v/>
      </c>
      <c r="E14" s="45" t="str">
        <f t="shared" si="36"/>
        <v/>
      </c>
      <c r="F14" s="45" t="str">
        <f t="shared" si="36"/>
        <v/>
      </c>
      <c r="G14" s="45" t="str">
        <f t="shared" si="36"/>
        <v/>
      </c>
      <c r="H14" s="45" t="str">
        <f t="shared" si="36"/>
        <v/>
      </c>
      <c r="I14" s="45" t="str">
        <f t="shared" si="36"/>
        <v/>
      </c>
      <c r="J14" s="12"/>
      <c r="K14" s="45" t="str">
        <f t="shared" ref="K14:P14" si="37">IFERROR(IF(HLOOKUP(K$6,$BA$5:$BD$18,9,FALSE)=0,"",HLOOKUP(K$6,$BA$5:$BD$18,9,FALSE)),"")</f>
        <v/>
      </c>
      <c r="L14" s="45" t="str">
        <f t="shared" si="37"/>
        <v/>
      </c>
      <c r="M14" s="45" t="str">
        <f t="shared" si="37"/>
        <v/>
      </c>
      <c r="N14" s="45" t="str">
        <f t="shared" si="37"/>
        <v/>
      </c>
      <c r="O14" s="44" t="str">
        <f t="shared" si="37"/>
        <v/>
      </c>
      <c r="P14" s="45" t="str">
        <f t="shared" si="37"/>
        <v/>
      </c>
      <c r="Q14" s="12"/>
      <c r="R14" s="45" t="str">
        <f t="shared" ref="R14:W14" si="38">IFERROR(IF(HLOOKUP(R$6,$BA$5:$BD$18,9,FALSE)=0,"",HLOOKUP(R$6,$BA$5:$BD$18,9,FALSE)),"")</f>
        <v/>
      </c>
      <c r="S14" s="45" t="str">
        <f t="shared" si="38"/>
        <v/>
      </c>
      <c r="T14" s="45" t="str">
        <f t="shared" si="38"/>
        <v/>
      </c>
      <c r="U14" s="45" t="str">
        <f t="shared" si="38"/>
        <v/>
      </c>
      <c r="V14" s="45" t="str">
        <f t="shared" si="38"/>
        <v/>
      </c>
      <c r="W14" s="45" t="str">
        <f t="shared" si="38"/>
        <v/>
      </c>
      <c r="X14" s="12"/>
      <c r="Y14" s="45" t="str">
        <f t="shared" ref="Y14:AD14" si="39">IFERROR(IF(HLOOKUP(Y$6,$BA$5:$BD$18,9,FALSE)=0,"",HLOOKUP(Y$6,$BA$5:$BD$18,9,FALSE)),"")</f>
        <v/>
      </c>
      <c r="Z14" s="45" t="str">
        <f t="shared" si="39"/>
        <v/>
      </c>
      <c r="AA14" s="45" t="str">
        <f t="shared" si="39"/>
        <v/>
      </c>
      <c r="AB14" s="45" t="str">
        <f t="shared" si="39"/>
        <v/>
      </c>
      <c r="AC14" s="44" t="str">
        <f t="shared" si="39"/>
        <v/>
      </c>
      <c r="AD14" s="45" t="str">
        <f t="shared" si="39"/>
        <v/>
      </c>
      <c r="AE14" s="12"/>
      <c r="AF14" s="45" t="str">
        <f t="shared" ref="AF14:AK14" si="40">IFERROR(IF(HLOOKUP(AF$6,$BA$5:$BD$18,9,FALSE)=0,"",HLOOKUP(AF$6,$BA$5:$BD$18,9,FALSE)),"")</f>
        <v/>
      </c>
      <c r="AG14" s="45" t="str">
        <f t="shared" si="40"/>
        <v/>
      </c>
      <c r="AH14" s="45" t="str">
        <f t="shared" si="40"/>
        <v/>
      </c>
      <c r="AI14" s="45" t="str">
        <f t="shared" si="40"/>
        <v/>
      </c>
      <c r="AJ14" s="44" t="str">
        <f t="shared" si="40"/>
        <v/>
      </c>
      <c r="AK14" s="45" t="str">
        <f t="shared" si="40"/>
        <v/>
      </c>
      <c r="AL14" s="12"/>
      <c r="AM14" s="26"/>
      <c r="AN14" s="26"/>
      <c r="AO14" s="26"/>
      <c r="AP14" s="26"/>
      <c r="AQ14" s="26"/>
      <c r="AR14" s="26"/>
      <c r="AS14" s="2"/>
      <c r="AY14" s="25">
        <v>14</v>
      </c>
      <c r="AZ14" s="25">
        <v>15</v>
      </c>
      <c r="BA14" s="25">
        <v>1</v>
      </c>
      <c r="BB14" s="25">
        <v>1</v>
      </c>
      <c r="BC14" s="25">
        <v>1</v>
      </c>
      <c r="BD14" s="34" t="s">
        <v>28</v>
      </c>
    </row>
    <row r="15" spans="1:56" ht="24.95" customHeight="1" x14ac:dyDescent="0.25">
      <c r="A15" s="11">
        <v>14</v>
      </c>
      <c r="B15" s="11">
        <v>15</v>
      </c>
      <c r="C15" s="22"/>
      <c r="D15" s="45" t="str">
        <f t="shared" ref="D15:I15" si="41">IFERROR(IF(HLOOKUP(D$6,$BA$5:$BD$18,10,FALSE)=0,"",HLOOKUP(D$6,$BA$5:$BD$18,10,FALSE)),"")</f>
        <v/>
      </c>
      <c r="E15" s="45" t="str">
        <f t="shared" si="41"/>
        <v/>
      </c>
      <c r="F15" s="45" t="str">
        <f t="shared" si="41"/>
        <v/>
      </c>
      <c r="G15" s="45" t="str">
        <f t="shared" si="41"/>
        <v/>
      </c>
      <c r="H15" s="45" t="str">
        <f t="shared" si="41"/>
        <v/>
      </c>
      <c r="I15" s="45" t="str">
        <f t="shared" si="41"/>
        <v/>
      </c>
      <c r="J15" s="12"/>
      <c r="K15" s="45" t="str">
        <f t="shared" ref="K15:P15" si="42">IFERROR(IF(HLOOKUP(K$6,$BA$5:$BD$18,10,FALSE)=0,"",HLOOKUP(K$6,$BA$5:$BD$18,10,FALSE)),"")</f>
        <v/>
      </c>
      <c r="L15" s="45" t="str">
        <f t="shared" si="42"/>
        <v/>
      </c>
      <c r="M15" s="45" t="str">
        <f t="shared" si="42"/>
        <v/>
      </c>
      <c r="N15" s="45" t="str">
        <f t="shared" si="42"/>
        <v/>
      </c>
      <c r="O15" s="44" t="str">
        <f t="shared" si="42"/>
        <v/>
      </c>
      <c r="P15" s="45" t="str">
        <f t="shared" si="42"/>
        <v/>
      </c>
      <c r="Q15" s="12"/>
      <c r="R15" s="45" t="str">
        <f t="shared" ref="R15:W15" si="43">IFERROR(IF(HLOOKUP(R$6,$BA$5:$BD$18,10,FALSE)=0,"",HLOOKUP(R$6,$BA$5:$BD$18,10,FALSE)),"")</f>
        <v/>
      </c>
      <c r="S15" s="45" t="str">
        <f t="shared" si="43"/>
        <v/>
      </c>
      <c r="T15" s="45" t="str">
        <f t="shared" si="43"/>
        <v/>
      </c>
      <c r="U15" s="45" t="str">
        <f t="shared" si="43"/>
        <v/>
      </c>
      <c r="V15" s="45" t="str">
        <f t="shared" si="43"/>
        <v/>
      </c>
      <c r="W15" s="45" t="str">
        <f t="shared" si="43"/>
        <v/>
      </c>
      <c r="X15" s="12"/>
      <c r="Y15" s="45" t="str">
        <f t="shared" ref="Y15:AD15" si="44">IFERROR(IF(HLOOKUP(Y$6,$BA$5:$BD$18,10,FALSE)=0,"",HLOOKUP(Y$6,$BA$5:$BD$18,10,FALSE)),"")</f>
        <v/>
      </c>
      <c r="Z15" s="45" t="str">
        <f t="shared" si="44"/>
        <v/>
      </c>
      <c r="AA15" s="45" t="str">
        <f t="shared" si="44"/>
        <v/>
      </c>
      <c r="AB15" s="45" t="str">
        <f t="shared" si="44"/>
        <v/>
      </c>
      <c r="AC15" s="44" t="str">
        <f t="shared" si="44"/>
        <v/>
      </c>
      <c r="AD15" s="45" t="str">
        <f t="shared" si="44"/>
        <v/>
      </c>
      <c r="AE15" s="12"/>
      <c r="AF15" s="45" t="str">
        <f t="shared" ref="AF15:AK15" si="45">IFERROR(IF(HLOOKUP(AF$6,$BA$5:$BD$18,10,FALSE)=0,"",HLOOKUP(AF$6,$BA$5:$BD$18,10,FALSE)),"")</f>
        <v/>
      </c>
      <c r="AG15" s="45" t="str">
        <f t="shared" si="45"/>
        <v/>
      </c>
      <c r="AH15" s="45" t="str">
        <f t="shared" si="45"/>
        <v/>
      </c>
      <c r="AI15" s="45" t="str">
        <f t="shared" si="45"/>
        <v/>
      </c>
      <c r="AJ15" s="44" t="str">
        <f t="shared" si="45"/>
        <v/>
      </c>
      <c r="AK15" s="45" t="str">
        <f t="shared" si="45"/>
        <v/>
      </c>
      <c r="AL15" s="12"/>
      <c r="AM15" s="26"/>
      <c r="AN15" s="26"/>
      <c r="AO15" s="26"/>
      <c r="AP15" s="26"/>
      <c r="AQ15" s="26"/>
      <c r="AR15" s="26"/>
      <c r="AS15" s="2"/>
      <c r="AY15" s="25">
        <v>15</v>
      </c>
      <c r="AZ15" s="25">
        <v>16</v>
      </c>
      <c r="BA15" s="25">
        <v>0.5</v>
      </c>
      <c r="BB15" s="25">
        <v>1</v>
      </c>
      <c r="BC15" s="25">
        <v>1</v>
      </c>
      <c r="BD15" s="34" t="s">
        <v>28</v>
      </c>
    </row>
    <row r="16" spans="1:56" ht="24.95" customHeight="1" x14ac:dyDescent="0.25">
      <c r="A16" s="11">
        <v>15</v>
      </c>
      <c r="B16" s="11">
        <v>16</v>
      </c>
      <c r="C16" s="22"/>
      <c r="D16" s="45" t="str">
        <f t="shared" ref="D16:I16" si="46">IFERROR(IF(HLOOKUP(D$6,$BA$5:$BD$18,11,FALSE)=0,"",HLOOKUP(D$6,$BA$5:$BD$18,11,FALSE)),"")</f>
        <v/>
      </c>
      <c r="E16" s="45" t="str">
        <f t="shared" si="46"/>
        <v/>
      </c>
      <c r="F16" s="45" t="str">
        <f t="shared" si="46"/>
        <v/>
      </c>
      <c r="G16" s="45" t="str">
        <f t="shared" si="46"/>
        <v/>
      </c>
      <c r="H16" s="45" t="str">
        <f t="shared" si="46"/>
        <v/>
      </c>
      <c r="I16" s="45" t="str">
        <f t="shared" si="46"/>
        <v/>
      </c>
      <c r="J16" s="12"/>
      <c r="K16" s="45" t="str">
        <f t="shared" ref="K16:P16" si="47">IFERROR(IF(HLOOKUP(K$6,$BA$5:$BD$18,11,FALSE)=0,"",HLOOKUP(K$6,$BA$5:$BD$18,11,FALSE)),"")</f>
        <v/>
      </c>
      <c r="L16" s="45" t="str">
        <f t="shared" si="47"/>
        <v/>
      </c>
      <c r="M16" s="45" t="str">
        <f t="shared" si="47"/>
        <v/>
      </c>
      <c r="N16" s="45" t="str">
        <f t="shared" si="47"/>
        <v/>
      </c>
      <c r="O16" s="44" t="str">
        <f t="shared" si="47"/>
        <v/>
      </c>
      <c r="P16" s="45" t="str">
        <f t="shared" si="47"/>
        <v/>
      </c>
      <c r="Q16" s="12"/>
      <c r="R16" s="45" t="str">
        <f t="shared" ref="R16:W16" si="48">IFERROR(IF(HLOOKUP(R$6,$BA$5:$BD$18,11,FALSE)=0,"",HLOOKUP(R$6,$BA$5:$BD$18,11,FALSE)),"")</f>
        <v/>
      </c>
      <c r="S16" s="45" t="str">
        <f t="shared" si="48"/>
        <v/>
      </c>
      <c r="T16" s="45" t="str">
        <f t="shared" si="48"/>
        <v/>
      </c>
      <c r="U16" s="45" t="str">
        <f t="shared" si="48"/>
        <v/>
      </c>
      <c r="V16" s="45" t="str">
        <f t="shared" si="48"/>
        <v/>
      </c>
      <c r="W16" s="45" t="str">
        <f t="shared" si="48"/>
        <v/>
      </c>
      <c r="X16" s="12"/>
      <c r="Y16" s="45" t="str">
        <f t="shared" ref="Y16:AD16" si="49">IFERROR(IF(HLOOKUP(Y$6,$BA$5:$BD$18,11,FALSE)=0,"",HLOOKUP(Y$6,$BA$5:$BD$18,11,FALSE)),"")</f>
        <v/>
      </c>
      <c r="Z16" s="45" t="str">
        <f t="shared" si="49"/>
        <v/>
      </c>
      <c r="AA16" s="45" t="str">
        <f t="shared" si="49"/>
        <v/>
      </c>
      <c r="AB16" s="45" t="str">
        <f t="shared" si="49"/>
        <v/>
      </c>
      <c r="AC16" s="44" t="str">
        <f t="shared" si="49"/>
        <v/>
      </c>
      <c r="AD16" s="45" t="str">
        <f t="shared" si="49"/>
        <v/>
      </c>
      <c r="AE16" s="12"/>
      <c r="AF16" s="45" t="str">
        <f t="shared" ref="AF16:AK16" si="50">IFERROR(IF(HLOOKUP(AF$6,$BA$5:$BD$18,11,FALSE)=0,"",HLOOKUP(AF$6,$BA$5:$BD$18,11,FALSE)),"")</f>
        <v/>
      </c>
      <c r="AG16" s="45" t="str">
        <f t="shared" si="50"/>
        <v/>
      </c>
      <c r="AH16" s="45" t="str">
        <f t="shared" si="50"/>
        <v/>
      </c>
      <c r="AI16" s="45" t="str">
        <f t="shared" si="50"/>
        <v/>
      </c>
      <c r="AJ16" s="44" t="str">
        <f t="shared" si="50"/>
        <v/>
      </c>
      <c r="AK16" s="45" t="str">
        <f t="shared" si="50"/>
        <v/>
      </c>
      <c r="AL16" s="12"/>
      <c r="AM16" s="26"/>
      <c r="AN16" s="26"/>
      <c r="AO16" s="26"/>
      <c r="AP16" s="26"/>
      <c r="AQ16" s="26"/>
      <c r="AR16" s="26"/>
      <c r="AS16" s="2"/>
      <c r="AY16" s="25">
        <v>16</v>
      </c>
      <c r="AZ16" s="25">
        <v>17</v>
      </c>
      <c r="BA16" s="25"/>
      <c r="BB16" s="25">
        <v>1</v>
      </c>
      <c r="BC16" s="25">
        <v>1</v>
      </c>
      <c r="BD16" s="34" t="s">
        <v>28</v>
      </c>
    </row>
    <row r="17" spans="1:56" ht="24.95" customHeight="1" x14ac:dyDescent="0.25">
      <c r="A17" s="11">
        <v>16</v>
      </c>
      <c r="B17" s="11">
        <v>17</v>
      </c>
      <c r="C17" s="22"/>
      <c r="D17" s="45" t="str">
        <f t="shared" ref="D17:I17" si="51">IFERROR(IF(HLOOKUP(D$6,$BA$5:$BD$18,12,FALSE)=0,"",HLOOKUP(D$6,$BA$5:$BD$18,12,FALSE)),"")</f>
        <v/>
      </c>
      <c r="E17" s="45" t="str">
        <f t="shared" si="51"/>
        <v/>
      </c>
      <c r="F17" s="45" t="str">
        <f t="shared" si="51"/>
        <v/>
      </c>
      <c r="G17" s="45" t="str">
        <f t="shared" si="51"/>
        <v/>
      </c>
      <c r="H17" s="45" t="str">
        <f t="shared" si="51"/>
        <v/>
      </c>
      <c r="I17" s="45" t="str">
        <f t="shared" si="51"/>
        <v/>
      </c>
      <c r="J17" s="12"/>
      <c r="K17" s="45" t="str">
        <f t="shared" ref="K17:P17" si="52">IFERROR(IF(HLOOKUP(K$6,$BA$5:$BD$18,12,FALSE)=0,"",HLOOKUP(K$6,$BA$5:$BD$18,12,FALSE)),"")</f>
        <v/>
      </c>
      <c r="L17" s="45" t="str">
        <f t="shared" si="52"/>
        <v/>
      </c>
      <c r="M17" s="45" t="str">
        <f t="shared" si="52"/>
        <v/>
      </c>
      <c r="N17" s="45" t="str">
        <f t="shared" si="52"/>
        <v/>
      </c>
      <c r="O17" s="44" t="str">
        <f t="shared" si="52"/>
        <v/>
      </c>
      <c r="P17" s="45" t="str">
        <f t="shared" si="52"/>
        <v/>
      </c>
      <c r="Q17" s="12"/>
      <c r="R17" s="45" t="str">
        <f t="shared" ref="R17:W17" si="53">IFERROR(IF(HLOOKUP(R$6,$BA$5:$BD$18,12,FALSE)=0,"",HLOOKUP(R$6,$BA$5:$BD$18,12,FALSE)),"")</f>
        <v/>
      </c>
      <c r="S17" s="45" t="str">
        <f t="shared" si="53"/>
        <v/>
      </c>
      <c r="T17" s="45" t="str">
        <f t="shared" si="53"/>
        <v/>
      </c>
      <c r="U17" s="45" t="str">
        <f t="shared" si="53"/>
        <v/>
      </c>
      <c r="V17" s="45" t="str">
        <f t="shared" si="53"/>
        <v/>
      </c>
      <c r="W17" s="45" t="str">
        <f t="shared" si="53"/>
        <v/>
      </c>
      <c r="X17" s="12"/>
      <c r="Y17" s="45" t="str">
        <f t="shared" ref="Y17:AD17" si="54">IFERROR(IF(HLOOKUP(Y$6,$BA$5:$BD$18,12,FALSE)=0,"",HLOOKUP(Y$6,$BA$5:$BD$18,12,FALSE)),"")</f>
        <v/>
      </c>
      <c r="Z17" s="45" t="str">
        <f t="shared" si="54"/>
        <v/>
      </c>
      <c r="AA17" s="45" t="str">
        <f t="shared" si="54"/>
        <v/>
      </c>
      <c r="AB17" s="45" t="str">
        <f t="shared" si="54"/>
        <v/>
      </c>
      <c r="AC17" s="44" t="str">
        <f t="shared" si="54"/>
        <v/>
      </c>
      <c r="AD17" s="45" t="str">
        <f t="shared" si="54"/>
        <v/>
      </c>
      <c r="AE17" s="12"/>
      <c r="AF17" s="45" t="str">
        <f t="shared" ref="AF17:AK17" si="55">IFERROR(IF(HLOOKUP(AF$6,$BA$5:$BD$18,12,FALSE)=0,"",HLOOKUP(AF$6,$BA$5:$BD$18,12,FALSE)),"")</f>
        <v/>
      </c>
      <c r="AG17" s="45" t="str">
        <f t="shared" si="55"/>
        <v/>
      </c>
      <c r="AH17" s="45" t="str">
        <f t="shared" si="55"/>
        <v/>
      </c>
      <c r="AI17" s="45" t="str">
        <f t="shared" si="55"/>
        <v/>
      </c>
      <c r="AJ17" s="44" t="str">
        <f t="shared" si="55"/>
        <v/>
      </c>
      <c r="AK17" s="45" t="str">
        <f t="shared" si="55"/>
        <v/>
      </c>
      <c r="AL17" s="12"/>
      <c r="AM17" s="26"/>
      <c r="AN17" s="26"/>
      <c r="AO17" s="26"/>
      <c r="AP17" s="26"/>
      <c r="AQ17" s="26"/>
      <c r="AR17" s="26"/>
      <c r="AS17" s="2"/>
      <c r="AY17" s="25">
        <v>17</v>
      </c>
      <c r="AZ17" s="25" t="s">
        <v>5</v>
      </c>
      <c r="BA17" s="25"/>
      <c r="BB17" s="25">
        <v>0.5</v>
      </c>
      <c r="BC17" s="25"/>
      <c r="BD17" s="34" t="s">
        <v>28</v>
      </c>
    </row>
    <row r="18" spans="1:56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IFERROR(IF(HLOOKUP(D$6,$BA$5:$BD$18,13,FALSE)=0,"",HLOOKUP(D$6,$BA$5:$BD$18,13,FALSE)),"")</f>
        <v/>
      </c>
      <c r="E18" s="45" t="str">
        <f t="shared" si="56"/>
        <v/>
      </c>
      <c r="F18" s="45" t="str">
        <f t="shared" si="56"/>
        <v/>
      </c>
      <c r="G18" s="45" t="str">
        <f t="shared" si="56"/>
        <v/>
      </c>
      <c r="H18" s="45" t="str">
        <f t="shared" si="56"/>
        <v/>
      </c>
      <c r="I18" s="45" t="str">
        <f t="shared" si="56"/>
        <v/>
      </c>
      <c r="J18" s="12"/>
      <c r="K18" s="45" t="str">
        <f t="shared" ref="K18:P18" si="57">IFERROR(IF(HLOOKUP(K$6,$BA$5:$BD$18,13,FALSE)=0,"",HLOOKUP(K$6,$BA$5:$BD$18,13,FALSE)),"")</f>
        <v/>
      </c>
      <c r="L18" s="45" t="str">
        <f t="shared" si="57"/>
        <v/>
      </c>
      <c r="M18" s="45" t="str">
        <f t="shared" si="57"/>
        <v/>
      </c>
      <c r="N18" s="45" t="str">
        <f t="shared" si="57"/>
        <v/>
      </c>
      <c r="O18" s="44" t="str">
        <f t="shared" si="57"/>
        <v/>
      </c>
      <c r="P18" s="45" t="str">
        <f t="shared" si="57"/>
        <v/>
      </c>
      <c r="Q18" s="12"/>
      <c r="R18" s="45" t="str">
        <f t="shared" ref="R18:W18" si="58">IFERROR(IF(HLOOKUP(R$6,$BA$5:$BD$18,13,FALSE)=0,"",HLOOKUP(R$6,$BA$5:$BD$18,13,FALSE)),"")</f>
        <v/>
      </c>
      <c r="S18" s="45" t="str">
        <f t="shared" si="58"/>
        <v/>
      </c>
      <c r="T18" s="45" t="str">
        <f t="shared" si="58"/>
        <v/>
      </c>
      <c r="U18" s="45" t="str">
        <f t="shared" si="58"/>
        <v/>
      </c>
      <c r="V18" s="45" t="str">
        <f t="shared" si="58"/>
        <v/>
      </c>
      <c r="W18" s="45" t="str">
        <f t="shared" si="58"/>
        <v/>
      </c>
      <c r="X18" s="12"/>
      <c r="Y18" s="45" t="str">
        <f t="shared" ref="Y18:AD18" si="59">IFERROR(IF(HLOOKUP(Y$6,$BA$5:$BD$18,13,FALSE)=0,"",HLOOKUP(Y$6,$BA$5:$BD$18,13,FALSE)),"")</f>
        <v/>
      </c>
      <c r="Z18" s="45" t="str">
        <f t="shared" si="59"/>
        <v/>
      </c>
      <c r="AA18" s="45" t="str">
        <f t="shared" si="59"/>
        <v/>
      </c>
      <c r="AB18" s="45" t="str">
        <f t="shared" si="59"/>
        <v/>
      </c>
      <c r="AC18" s="44" t="str">
        <f t="shared" si="59"/>
        <v/>
      </c>
      <c r="AD18" s="45" t="str">
        <f t="shared" si="59"/>
        <v/>
      </c>
      <c r="AE18" s="12"/>
      <c r="AF18" s="45" t="str">
        <f t="shared" ref="AF18:AK18" si="60">IFERROR(IF(HLOOKUP(AF$6,$BA$5:$BD$18,13,FALSE)=0,"",HLOOKUP(AF$6,$BA$5:$BD$18,13,FALSE)),"")</f>
        <v/>
      </c>
      <c r="AG18" s="45" t="str">
        <f t="shared" si="60"/>
        <v/>
      </c>
      <c r="AH18" s="45" t="str">
        <f t="shared" si="60"/>
        <v/>
      </c>
      <c r="AI18" s="45" t="str">
        <f t="shared" si="60"/>
        <v/>
      </c>
      <c r="AJ18" s="44" t="str">
        <f t="shared" si="60"/>
        <v/>
      </c>
      <c r="AK18" s="45" t="str">
        <f t="shared" si="60"/>
        <v/>
      </c>
      <c r="AL18" s="12"/>
      <c r="AM18" s="26"/>
      <c r="AN18" s="26"/>
      <c r="AO18" s="26"/>
      <c r="AP18" s="26"/>
      <c r="AQ18" s="26"/>
      <c r="AR18" s="26"/>
      <c r="AS18" s="2"/>
    </row>
    <row r="19" spans="1:56" ht="24.95" customHeight="1" x14ac:dyDescent="0.25">
      <c r="A19" s="17"/>
      <c r="B19" s="8"/>
      <c r="C19" s="9"/>
      <c r="D19" s="18">
        <f>IFERROR(SUM(D7:D18),"0")</f>
        <v>0</v>
      </c>
      <c r="E19" s="18">
        <f t="shared" ref="E19:AR19" si="61">IFERROR(SUM(E7:E18),"0")</f>
        <v>0</v>
      </c>
      <c r="F19" s="18">
        <f t="shared" si="61"/>
        <v>0</v>
      </c>
      <c r="G19" s="18">
        <f t="shared" si="61"/>
        <v>0</v>
      </c>
      <c r="H19" s="18">
        <f t="shared" si="61"/>
        <v>0</v>
      </c>
      <c r="I19" s="18">
        <f t="shared" si="61"/>
        <v>0</v>
      </c>
      <c r="J19" s="36"/>
      <c r="K19" s="18">
        <f t="shared" si="61"/>
        <v>0</v>
      </c>
      <c r="L19" s="18">
        <f t="shared" si="61"/>
        <v>0</v>
      </c>
      <c r="M19" s="18">
        <f t="shared" si="61"/>
        <v>0</v>
      </c>
      <c r="N19" s="18">
        <f t="shared" si="61"/>
        <v>0</v>
      </c>
      <c r="O19" s="18">
        <f t="shared" si="61"/>
        <v>0</v>
      </c>
      <c r="P19" s="18">
        <f t="shared" si="61"/>
        <v>0</v>
      </c>
      <c r="Q19" s="36"/>
      <c r="R19" s="18">
        <f t="shared" si="61"/>
        <v>0</v>
      </c>
      <c r="S19" s="18">
        <f t="shared" si="61"/>
        <v>0</v>
      </c>
      <c r="T19" s="18">
        <f t="shared" si="61"/>
        <v>0</v>
      </c>
      <c r="U19" s="18">
        <f t="shared" si="61"/>
        <v>0</v>
      </c>
      <c r="V19" s="18">
        <f t="shared" si="61"/>
        <v>0</v>
      </c>
      <c r="W19" s="18">
        <f t="shared" si="61"/>
        <v>0</v>
      </c>
      <c r="X19" s="36"/>
      <c r="Y19" s="18">
        <f t="shared" si="61"/>
        <v>0</v>
      </c>
      <c r="Z19" s="18">
        <f t="shared" si="61"/>
        <v>0</v>
      </c>
      <c r="AA19" s="18">
        <f t="shared" si="61"/>
        <v>0</v>
      </c>
      <c r="AB19" s="18">
        <f t="shared" si="61"/>
        <v>0</v>
      </c>
      <c r="AC19" s="18">
        <f t="shared" si="61"/>
        <v>0</v>
      </c>
      <c r="AD19" s="18">
        <f t="shared" si="61"/>
        <v>0</v>
      </c>
      <c r="AE19" s="36"/>
      <c r="AF19" s="18">
        <f t="shared" si="61"/>
        <v>0</v>
      </c>
      <c r="AG19" s="18">
        <f t="shared" si="61"/>
        <v>0</v>
      </c>
      <c r="AH19" s="18">
        <f t="shared" si="61"/>
        <v>0</v>
      </c>
      <c r="AI19" s="18">
        <f t="shared" si="61"/>
        <v>0</v>
      </c>
      <c r="AJ19" s="18">
        <f t="shared" si="61"/>
        <v>0</v>
      </c>
      <c r="AK19" s="18">
        <f t="shared" si="61"/>
        <v>0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0</v>
      </c>
      <c r="AP19" s="18">
        <f t="shared" si="61"/>
        <v>0</v>
      </c>
      <c r="AQ19" s="18">
        <f t="shared" si="61"/>
        <v>0</v>
      </c>
      <c r="AR19" s="18">
        <f t="shared" si="61"/>
        <v>0</v>
      </c>
      <c r="AS19" s="2"/>
    </row>
    <row r="20" spans="1:56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10" t="s">
        <v>33</v>
      </c>
      <c r="AS20" s="2"/>
    </row>
    <row r="21" spans="1:56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21"/>
      <c r="J21" s="19"/>
      <c r="K21" s="129" t="s">
        <v>36</v>
      </c>
      <c r="L21" s="129"/>
      <c r="M21" s="129"/>
      <c r="N21" s="129"/>
      <c r="O21" s="129"/>
      <c r="P21" s="121"/>
      <c r="Q21" s="19"/>
      <c r="R21" s="129" t="s">
        <v>45</v>
      </c>
      <c r="S21" s="129"/>
      <c r="T21" s="129"/>
      <c r="U21" s="129"/>
      <c r="V21" s="129"/>
      <c r="W21" s="121"/>
      <c r="X21" s="19"/>
      <c r="Y21" s="129" t="s">
        <v>19</v>
      </c>
      <c r="Z21" s="129"/>
      <c r="AA21" s="129"/>
      <c r="AB21" s="129"/>
      <c r="AC21" s="129"/>
      <c r="AD21" s="121"/>
      <c r="AE21" s="19"/>
      <c r="AF21" s="129" t="s">
        <v>38</v>
      </c>
      <c r="AG21" s="129"/>
      <c r="AH21" s="129"/>
      <c r="AI21" s="129"/>
      <c r="AJ21" s="129"/>
      <c r="AK21" s="121"/>
      <c r="AL21" s="19"/>
      <c r="AM21" s="129"/>
      <c r="AN21" s="129"/>
      <c r="AO21" s="129"/>
      <c r="AP21" s="129"/>
      <c r="AQ21" s="129"/>
      <c r="AR21" s="121"/>
      <c r="AS21" s="2"/>
    </row>
    <row r="22" spans="1:56" x14ac:dyDescent="0.25">
      <c r="D22" s="132" t="s">
        <v>22</v>
      </c>
      <c r="E22" s="132"/>
      <c r="F22" s="132"/>
      <c r="G22" s="120"/>
      <c r="H22" s="132" t="s">
        <v>23</v>
      </c>
      <c r="I22" s="132"/>
      <c r="K22" s="132" t="s">
        <v>22</v>
      </c>
      <c r="L22" s="132"/>
      <c r="M22" s="132"/>
      <c r="N22" s="120"/>
      <c r="O22" s="132" t="s">
        <v>23</v>
      </c>
      <c r="P22" s="132"/>
      <c r="R22" s="132" t="s">
        <v>22</v>
      </c>
      <c r="S22" s="132"/>
      <c r="T22" s="132"/>
      <c r="U22" s="120"/>
      <c r="V22" s="132" t="s">
        <v>23</v>
      </c>
      <c r="W22" s="132"/>
      <c r="Y22" s="132" t="s">
        <v>22</v>
      </c>
      <c r="Z22" s="132"/>
      <c r="AA22" s="132"/>
      <c r="AB22" s="120"/>
      <c r="AC22" s="132" t="s">
        <v>23</v>
      </c>
      <c r="AD22" s="132"/>
      <c r="AF22" s="132" t="s">
        <v>22</v>
      </c>
      <c r="AG22" s="132"/>
      <c r="AH22" s="132"/>
      <c r="AI22" s="120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2"/>
    </row>
    <row r="23" spans="1:56" x14ac:dyDescent="0.25">
      <c r="D23" s="133" t="str">
        <f>IF(SUM(D7:I7)=0,"Let op!!","Top!!")</f>
        <v>Let op!!</v>
      </c>
      <c r="E23" s="133"/>
      <c r="F23" s="133"/>
      <c r="G23" s="119"/>
      <c r="H23" s="133" t="str">
        <f>IF(SUM(D18:I18)=0,"Let op!!","Top!!")</f>
        <v>Let op!!</v>
      </c>
      <c r="I23" s="133"/>
      <c r="K23" s="133" t="str">
        <f>IF(SUM(K7:P7)=0,"Let op!!","Top!!")</f>
        <v>Let op!!</v>
      </c>
      <c r="L23" s="133"/>
      <c r="M23" s="133"/>
      <c r="N23" s="119"/>
      <c r="O23" s="133" t="str">
        <f>IF(SUM(K18:P18)=0,"Let op!!","Top!!")</f>
        <v>Let op!!</v>
      </c>
      <c r="P23" s="133"/>
      <c r="R23" s="133" t="str">
        <f>IF(SUM(R7:W7)=0,"Let op!!","Top!!")</f>
        <v>Let op!!</v>
      </c>
      <c r="S23" s="133"/>
      <c r="T23" s="133"/>
      <c r="U23" s="119"/>
      <c r="V23" s="133" t="str">
        <f>IF(SUM(R18:W18)=0,"Let op!!","Top!!")</f>
        <v>Let op!!</v>
      </c>
      <c r="W23" s="133"/>
      <c r="Y23" s="133" t="str">
        <f>IF(SUM(Y7:AD7)=0,"Let op!!","Top!!")</f>
        <v>Let op!!</v>
      </c>
      <c r="Z23" s="133"/>
      <c r="AA23" s="133"/>
      <c r="AB23" s="119"/>
      <c r="AC23" s="133" t="str">
        <f>IF(SUM(Y18:AD18)=0,"Let op!!","Top!!")</f>
        <v>Let op!!</v>
      </c>
      <c r="AD23" s="133"/>
      <c r="AF23" s="133" t="str">
        <f>IF(SUM(AF7:AK7)=0,"Let op!!","Top!!")</f>
        <v>Let op!!</v>
      </c>
      <c r="AG23" s="133"/>
      <c r="AH23" s="133"/>
      <c r="AI23" s="119"/>
      <c r="AJ23" s="133" t="str">
        <f>IF(SUM(AF18:AK18)=0,"Let op!!","Top!!")</f>
        <v>Let op!!</v>
      </c>
      <c r="AK23" s="133"/>
      <c r="AM23" s="133" t="str">
        <f>IF(SUM(AM7:AQ7)=0,"Let op!!","Top!!")</f>
        <v>Let op!!</v>
      </c>
      <c r="AN23" s="133"/>
      <c r="AO23" s="133"/>
      <c r="AP23" s="133"/>
      <c r="AQ23" s="133"/>
      <c r="AR23" s="133"/>
      <c r="AS23" s="2"/>
    </row>
    <row r="24" spans="1:56" x14ac:dyDescent="0.25">
      <c r="AS24" s="2"/>
    </row>
    <row r="25" spans="1:56" x14ac:dyDescent="0.25">
      <c r="AS25" s="2"/>
    </row>
    <row r="26" spans="1:56" x14ac:dyDescent="0.25">
      <c r="AS26" s="2"/>
    </row>
    <row r="27" spans="1:56" x14ac:dyDescent="0.25">
      <c r="AS27" s="2"/>
    </row>
    <row r="28" spans="1:56" x14ac:dyDescent="0.25">
      <c r="AS28" s="2"/>
    </row>
    <row r="29" spans="1:56" ht="30" customHeight="1" x14ac:dyDescent="0.25">
      <c r="AS29" s="2"/>
    </row>
    <row r="30" spans="1:56" ht="51" customHeight="1" x14ac:dyDescent="0.25">
      <c r="AS30" s="2"/>
    </row>
    <row r="31" spans="1:56" x14ac:dyDescent="0.25">
      <c r="AS31" s="19"/>
      <c r="AT31" s="23"/>
      <c r="AU31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V23:W23"/>
    <mergeCell ref="Y23:AA23"/>
    <mergeCell ref="AC23:AD23"/>
    <mergeCell ref="AF23:AH23"/>
    <mergeCell ref="AJ23:AK23"/>
    <mergeCell ref="AM23:AR23"/>
    <mergeCell ref="Y22:AA22"/>
    <mergeCell ref="AC22:AD22"/>
    <mergeCell ref="AF22:AH22"/>
    <mergeCell ref="AJ22:AK22"/>
    <mergeCell ref="AM22:AR22"/>
    <mergeCell ref="D23:F23"/>
    <mergeCell ref="H23:I23"/>
    <mergeCell ref="K23:M23"/>
    <mergeCell ref="O23:P23"/>
    <mergeCell ref="R23:T2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AF21:AJ21"/>
    <mergeCell ref="AM21:AQ21"/>
    <mergeCell ref="AM3:AQ3"/>
    <mergeCell ref="D4:H4"/>
    <mergeCell ref="K4:O4"/>
    <mergeCell ref="R4:V4"/>
    <mergeCell ref="Y4:AC4"/>
    <mergeCell ref="AF4:AJ4"/>
    <mergeCell ref="AM4:AQ4"/>
    <mergeCell ref="AF3:AJ3"/>
    <mergeCell ref="A3:B4"/>
    <mergeCell ref="D3:H3"/>
    <mergeCell ref="K3:O3"/>
    <mergeCell ref="R3:V3"/>
    <mergeCell ref="Y3:AC3"/>
    <mergeCell ref="AM1:AQ2"/>
    <mergeCell ref="D1:H2"/>
    <mergeCell ref="K1:O2"/>
    <mergeCell ref="R1:V2"/>
    <mergeCell ref="Y1:AC2"/>
    <mergeCell ref="AF1:AJ2"/>
  </mergeCells>
  <conditionalFormatting sqref="AV13">
    <cfRule type="cellIs" dxfId="93" priority="45" operator="equal">
      <formula>"Goed bezig!!"</formula>
    </cfRule>
    <cfRule type="cellIs" dxfId="92" priority="47" operator="equal">
      <formula>"LET OP, NIETS INGEVULD!!"</formula>
    </cfRule>
  </conditionalFormatting>
  <conditionalFormatting sqref="D23:F23">
    <cfRule type="cellIs" dxfId="91" priority="42" operator="equal">
      <formula>"Top!!"</formula>
    </cfRule>
    <cfRule type="cellIs" dxfId="90" priority="46" operator="equal">
      <formula>"Let op!!"</formula>
    </cfRule>
  </conditionalFormatting>
  <conditionalFormatting sqref="AW13">
    <cfRule type="cellIs" dxfId="89" priority="43" operator="equal">
      <formula>"Goed bezig!!"</formula>
    </cfRule>
    <cfRule type="cellIs" dxfId="88" priority="44" operator="equal">
      <formula>"LET OP, NIETS INGEVULD!!"</formula>
    </cfRule>
  </conditionalFormatting>
  <conditionalFormatting sqref="H23">
    <cfRule type="cellIs" dxfId="87" priority="40" operator="equal">
      <formula>"Top!!"</formula>
    </cfRule>
    <cfRule type="cellIs" dxfId="86" priority="41" operator="equal">
      <formula>"Let op!!"</formula>
    </cfRule>
  </conditionalFormatting>
  <conditionalFormatting sqref="K23:M23">
    <cfRule type="cellIs" dxfId="85" priority="38" operator="equal">
      <formula>"Top!!"</formula>
    </cfRule>
    <cfRule type="cellIs" dxfId="84" priority="39" operator="equal">
      <formula>"Let op!!"</formula>
    </cfRule>
  </conditionalFormatting>
  <conditionalFormatting sqref="O23">
    <cfRule type="cellIs" dxfId="83" priority="36" operator="equal">
      <formula>"Top!!"</formula>
    </cfRule>
    <cfRule type="cellIs" dxfId="82" priority="37" operator="equal">
      <formula>"Let op!!"</formula>
    </cfRule>
  </conditionalFormatting>
  <conditionalFormatting sqref="R23:T23">
    <cfRule type="cellIs" dxfId="81" priority="34" operator="equal">
      <formula>"Top!!"</formula>
    </cfRule>
    <cfRule type="cellIs" dxfId="80" priority="35" operator="equal">
      <formula>"Let op!!"</formula>
    </cfRule>
  </conditionalFormatting>
  <conditionalFormatting sqref="V23">
    <cfRule type="cellIs" dxfId="79" priority="32" operator="equal">
      <formula>"Top!!"</formula>
    </cfRule>
    <cfRule type="cellIs" dxfId="78" priority="33" operator="equal">
      <formula>"Let op!!"</formula>
    </cfRule>
  </conditionalFormatting>
  <conditionalFormatting sqref="Y23:AA23">
    <cfRule type="cellIs" dxfId="77" priority="30" operator="equal">
      <formula>"Top!!"</formula>
    </cfRule>
    <cfRule type="cellIs" dxfId="76" priority="31" operator="equal">
      <formula>"Let op!!"</formula>
    </cfRule>
  </conditionalFormatting>
  <conditionalFormatting sqref="AC23">
    <cfRule type="cellIs" dxfId="75" priority="28" operator="equal">
      <formula>"Top!!"</formula>
    </cfRule>
    <cfRule type="cellIs" dxfId="74" priority="29" operator="equal">
      <formula>"Let op!!"</formula>
    </cfRule>
  </conditionalFormatting>
  <conditionalFormatting sqref="AF23:AH23">
    <cfRule type="cellIs" dxfId="73" priority="26" operator="equal">
      <formula>"Top!!"</formula>
    </cfRule>
    <cfRule type="cellIs" dxfId="72" priority="27" operator="equal">
      <formula>"Let op!!"</formula>
    </cfRule>
  </conditionalFormatting>
  <conditionalFormatting sqref="AJ23">
    <cfRule type="cellIs" dxfId="71" priority="24" operator="equal">
      <formula>"Top!!"</formula>
    </cfRule>
    <cfRule type="cellIs" dxfId="70" priority="25" operator="equal">
      <formula>"Let op!!"</formula>
    </cfRule>
  </conditionalFormatting>
  <conditionalFormatting sqref="AM23">
    <cfRule type="cellIs" dxfId="69" priority="22" operator="equal">
      <formula>"Top!!"</formula>
    </cfRule>
    <cfRule type="cellIs" dxfId="68" priority="23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Q18 V13:X13 AC13:AE13">
    <cfRule type="cellIs" dxfId="67" priority="21" operator="equal">
      <formula>"x"</formula>
    </cfRule>
  </conditionalFormatting>
  <conditionalFormatting sqref="I7:I18">
    <cfRule type="cellIs" dxfId="66" priority="20" operator="equal">
      <formula>"x"</formula>
    </cfRule>
  </conditionalFormatting>
  <conditionalFormatting sqref="P7:P12 P14:P18">
    <cfRule type="cellIs" dxfId="65" priority="19" operator="equal">
      <formula>"x"</formula>
    </cfRule>
  </conditionalFormatting>
  <conditionalFormatting sqref="W7:W12 W14:W18">
    <cfRule type="cellIs" dxfId="64" priority="18" operator="equal">
      <formula>"x"</formula>
    </cfRule>
  </conditionalFormatting>
  <conditionalFormatting sqref="AD7:AD12 AD14:AD18">
    <cfRule type="cellIs" dxfId="63" priority="17" operator="equal">
      <formula>"x"</formula>
    </cfRule>
  </conditionalFormatting>
  <conditionalFormatting sqref="AK7:AK18">
    <cfRule type="cellIs" dxfId="62" priority="16" operator="equal">
      <formula>"x"</formula>
    </cfRule>
  </conditionalFormatting>
  <conditionalFormatting sqref="AR7:AR18">
    <cfRule type="cellIs" dxfId="61" priority="15" operator="equal">
      <formula>"x"</formula>
    </cfRule>
  </conditionalFormatting>
  <conditionalFormatting sqref="O13">
    <cfRule type="cellIs" dxfId="60" priority="14" operator="equal">
      <formula>"x"</formula>
    </cfRule>
  </conditionalFormatting>
  <conditionalFormatting sqref="P13">
    <cfRule type="cellIs" dxfId="59" priority="13" operator="equal">
      <formula>"x"</formula>
    </cfRule>
  </conditionalFormatting>
  <conditionalFormatting sqref="R13:T13">
    <cfRule type="cellIs" dxfId="58" priority="12" operator="equal">
      <formula>"x"</formula>
    </cfRule>
  </conditionalFormatting>
  <conditionalFormatting sqref="Y13:AA13">
    <cfRule type="cellIs" dxfId="57" priority="11" operator="equal">
      <formula>"x"</formula>
    </cfRule>
  </conditionalFormatting>
  <conditionalFormatting sqref="AF13:AH13 AJ13">
    <cfRule type="cellIs" dxfId="56" priority="10" operator="equal">
      <formula>"x"</formula>
    </cfRule>
  </conditionalFormatting>
  <conditionalFormatting sqref="G7:G18">
    <cfRule type="cellIs" dxfId="55" priority="9" operator="equal">
      <formula>"x"</formula>
    </cfRule>
  </conditionalFormatting>
  <conditionalFormatting sqref="N14:N18 N7:N12">
    <cfRule type="cellIs" dxfId="54" priority="8" operator="equal">
      <formula>"x"</formula>
    </cfRule>
  </conditionalFormatting>
  <conditionalFormatting sqref="N13">
    <cfRule type="cellIs" dxfId="53" priority="7" operator="equal">
      <formula>"x"</formula>
    </cfRule>
  </conditionalFormatting>
  <conditionalFormatting sqref="U14:U18 U7:U12">
    <cfRule type="cellIs" dxfId="52" priority="6" operator="equal">
      <formula>"x"</formula>
    </cfRule>
  </conditionalFormatting>
  <conditionalFormatting sqref="U13">
    <cfRule type="cellIs" dxfId="51" priority="5" operator="equal">
      <formula>"x"</formula>
    </cfRule>
  </conditionalFormatting>
  <conditionalFormatting sqref="AB14:AB18 AB7:AB12">
    <cfRule type="cellIs" dxfId="50" priority="4" operator="equal">
      <formula>"x"</formula>
    </cfRule>
  </conditionalFormatting>
  <conditionalFormatting sqref="AB13">
    <cfRule type="cellIs" dxfId="49" priority="3" operator="equal">
      <formula>"x"</formula>
    </cfRule>
  </conditionalFormatting>
  <conditionalFormatting sqref="AI7:AI18">
    <cfRule type="cellIs" dxfId="48" priority="2" operator="equal">
      <formula>"x"</formula>
    </cfRule>
  </conditionalFormatting>
  <conditionalFormatting sqref="AP7:AP18">
    <cfRule type="cellIs" dxfId="47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"/>
  <sheetViews>
    <sheetView workbookViewId="0">
      <selection activeCell="S17" sqref="S17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4" width="3.5703125" style="20" customWidth="1"/>
    <col min="45" max="45" width="9.140625" style="20" customWidth="1"/>
    <col min="46" max="46" width="14.7109375" style="20" customWidth="1"/>
    <col min="47" max="47" width="10.7109375" style="20" customWidth="1"/>
    <col min="48" max="48" width="24.28515625" style="20" customWidth="1"/>
    <col min="49" max="49" width="24.140625" style="20" customWidth="1"/>
    <col min="50" max="50" width="9.140625" style="20"/>
    <col min="51" max="55" width="9.28515625" style="20" bestFit="1" customWidth="1"/>
    <col min="56" max="16384" width="9.140625" style="20"/>
  </cols>
  <sheetData>
    <row r="1" spans="1:56" x14ac:dyDescent="0.25">
      <c r="A1" s="2"/>
      <c r="B1" s="2"/>
      <c r="C1" s="2"/>
      <c r="D1" s="125"/>
      <c r="E1" s="125"/>
      <c r="F1" s="125"/>
      <c r="G1" s="125"/>
      <c r="H1" s="125"/>
      <c r="I1" s="53"/>
      <c r="J1" s="2"/>
      <c r="K1" s="125"/>
      <c r="L1" s="125"/>
      <c r="M1" s="125"/>
      <c r="N1" s="125"/>
      <c r="O1" s="125"/>
      <c r="P1" s="53"/>
      <c r="Q1" s="2"/>
      <c r="R1" s="125"/>
      <c r="S1" s="125"/>
      <c r="T1" s="125"/>
      <c r="U1" s="125"/>
      <c r="V1" s="125"/>
      <c r="W1" s="53"/>
      <c r="X1" s="2"/>
      <c r="Y1" s="125"/>
      <c r="Z1" s="125"/>
      <c r="AA1" s="125"/>
      <c r="AB1" s="125"/>
      <c r="AC1" s="125"/>
      <c r="AD1" s="53"/>
      <c r="AE1" s="2"/>
      <c r="AF1" s="126"/>
      <c r="AG1" s="125"/>
      <c r="AH1" s="125"/>
      <c r="AI1" s="125"/>
      <c r="AJ1" s="125"/>
      <c r="AK1" s="53"/>
      <c r="AL1" s="2"/>
      <c r="AM1" s="125"/>
      <c r="AN1" s="125"/>
      <c r="AO1" s="125"/>
      <c r="AP1" s="125"/>
      <c r="AQ1" s="125"/>
      <c r="AR1" s="53"/>
      <c r="AS1" s="2"/>
    </row>
    <row r="2" spans="1:56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53"/>
      <c r="J2" s="7"/>
      <c r="K2" s="125"/>
      <c r="L2" s="125"/>
      <c r="M2" s="125"/>
      <c r="N2" s="125"/>
      <c r="O2" s="125"/>
      <c r="P2" s="53"/>
      <c r="Q2" s="7"/>
      <c r="R2" s="125"/>
      <c r="S2" s="125"/>
      <c r="T2" s="125"/>
      <c r="U2" s="125"/>
      <c r="V2" s="125"/>
      <c r="W2" s="53"/>
      <c r="X2" s="7"/>
      <c r="Y2" s="125"/>
      <c r="Z2" s="125"/>
      <c r="AA2" s="125"/>
      <c r="AB2" s="125"/>
      <c r="AC2" s="125"/>
      <c r="AD2" s="53"/>
      <c r="AE2" s="7"/>
      <c r="AF2" s="125"/>
      <c r="AG2" s="125"/>
      <c r="AH2" s="125"/>
      <c r="AI2" s="125"/>
      <c r="AJ2" s="125"/>
      <c r="AK2" s="53"/>
      <c r="AL2" s="7"/>
      <c r="AM2" s="125"/>
      <c r="AN2" s="125"/>
      <c r="AO2" s="125"/>
      <c r="AP2" s="125"/>
      <c r="AQ2" s="125"/>
      <c r="AR2" s="53"/>
      <c r="AS2" s="2"/>
    </row>
    <row r="3" spans="1:56" ht="15.75" x14ac:dyDescent="0.25">
      <c r="A3" s="127">
        <v>2</v>
      </c>
      <c r="B3" s="127"/>
      <c r="C3" s="2"/>
      <c r="D3" s="128" t="s">
        <v>17</v>
      </c>
      <c r="E3" s="128"/>
      <c r="F3" s="128"/>
      <c r="G3" s="128"/>
      <c r="H3" s="128"/>
      <c r="I3" s="51"/>
      <c r="J3" s="2"/>
      <c r="K3" s="128" t="s">
        <v>16</v>
      </c>
      <c r="L3" s="128"/>
      <c r="M3" s="128"/>
      <c r="N3" s="128"/>
      <c r="O3" s="128"/>
      <c r="P3" s="51"/>
      <c r="Q3" s="2"/>
      <c r="R3" s="128" t="s">
        <v>15</v>
      </c>
      <c r="S3" s="128"/>
      <c r="T3" s="128"/>
      <c r="U3" s="128"/>
      <c r="V3" s="128"/>
      <c r="W3" s="51"/>
      <c r="X3" s="2"/>
      <c r="Y3" s="128" t="s">
        <v>14</v>
      </c>
      <c r="Z3" s="128"/>
      <c r="AA3" s="128"/>
      <c r="AB3" s="128"/>
      <c r="AC3" s="128"/>
      <c r="AD3" s="51"/>
      <c r="AE3" s="2"/>
      <c r="AF3" s="128" t="s">
        <v>13</v>
      </c>
      <c r="AG3" s="128"/>
      <c r="AH3" s="128"/>
      <c r="AI3" s="128"/>
      <c r="AJ3" s="128"/>
      <c r="AK3" s="51"/>
      <c r="AL3" s="2"/>
      <c r="AM3" s="128" t="s">
        <v>12</v>
      </c>
      <c r="AN3" s="128"/>
      <c r="AO3" s="128"/>
      <c r="AP3" s="128"/>
      <c r="AQ3" s="128"/>
      <c r="AR3" s="51"/>
      <c r="AS3" s="2"/>
    </row>
    <row r="4" spans="1:56" x14ac:dyDescent="0.25">
      <c r="A4" s="127"/>
      <c r="B4" s="127"/>
      <c r="C4" s="1"/>
      <c r="D4" s="130">
        <f>IFERROR(VLOOKUP(A3,Weeknummers!G:H,2,FALSE),"")</f>
        <v>43472</v>
      </c>
      <c r="E4" s="130"/>
      <c r="F4" s="130"/>
      <c r="G4" s="130"/>
      <c r="H4" s="130"/>
      <c r="I4" s="52"/>
      <c r="J4" s="2"/>
      <c r="K4" s="130">
        <f>IFERROR(SUM(+D4+1),"")</f>
        <v>43473</v>
      </c>
      <c r="L4" s="130"/>
      <c r="M4" s="130"/>
      <c r="N4" s="130"/>
      <c r="O4" s="130"/>
      <c r="P4" s="52"/>
      <c r="Q4" s="2"/>
      <c r="R4" s="130">
        <f>IFERROR(SUM(+K4+1),"")</f>
        <v>43474</v>
      </c>
      <c r="S4" s="130"/>
      <c r="T4" s="130"/>
      <c r="U4" s="130"/>
      <c r="V4" s="130"/>
      <c r="W4" s="52"/>
      <c r="X4" s="2"/>
      <c r="Y4" s="130">
        <f>IFERROR(SUM(+R4+1),"")</f>
        <v>43475</v>
      </c>
      <c r="Z4" s="130"/>
      <c r="AA4" s="130"/>
      <c r="AB4" s="130"/>
      <c r="AC4" s="130"/>
      <c r="AD4" s="52"/>
      <c r="AE4" s="2"/>
      <c r="AF4" s="130">
        <f>IFERROR(SUM(+Y4+1),"")</f>
        <v>43476</v>
      </c>
      <c r="AG4" s="130"/>
      <c r="AH4" s="130"/>
      <c r="AI4" s="130"/>
      <c r="AJ4" s="130"/>
      <c r="AK4" s="52"/>
      <c r="AL4" s="2"/>
      <c r="AM4" s="131">
        <f>IFERROR(SUM(+AF4+1),"")</f>
        <v>43477</v>
      </c>
      <c r="AN4" s="131"/>
      <c r="AO4" s="131"/>
      <c r="AP4" s="131"/>
      <c r="AQ4" s="131"/>
      <c r="AR4" s="52"/>
      <c r="AS4" s="2"/>
    </row>
    <row r="5" spans="1:56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10" t="s">
        <v>33</v>
      </c>
      <c r="AS5" s="2"/>
      <c r="AV5" s="21" t="s">
        <v>20</v>
      </c>
      <c r="AW5" s="21" t="s">
        <v>21</v>
      </c>
      <c r="AY5" s="25" t="s">
        <v>11</v>
      </c>
      <c r="AZ5" s="25">
        <v>0</v>
      </c>
      <c r="BA5" s="25" t="s">
        <v>24</v>
      </c>
      <c r="BB5" s="25" t="s">
        <v>25</v>
      </c>
      <c r="BC5" s="25" t="s">
        <v>26</v>
      </c>
      <c r="BD5" s="20" t="s">
        <v>27</v>
      </c>
    </row>
    <row r="6" spans="1:56" s="34" customFormat="1" ht="24.95" customHeight="1" thickBot="1" x14ac:dyDescent="0.3">
      <c r="A6" s="29"/>
      <c r="B6" s="29"/>
      <c r="C6" s="30"/>
      <c r="D6" s="31"/>
      <c r="E6" s="31"/>
      <c r="F6" s="31"/>
      <c r="G6" s="31"/>
      <c r="H6" s="31"/>
      <c r="I6" s="31"/>
      <c r="J6" s="24"/>
      <c r="K6" s="31"/>
      <c r="L6" s="31"/>
      <c r="M6" s="31"/>
      <c r="N6" s="31"/>
      <c r="O6" s="43"/>
      <c r="P6" s="31"/>
      <c r="Q6" s="24"/>
      <c r="R6" s="31"/>
      <c r="S6" s="31"/>
      <c r="T6" s="31"/>
      <c r="U6" s="31"/>
      <c r="V6" s="31"/>
      <c r="W6" s="31"/>
      <c r="X6" s="24"/>
      <c r="Y6" s="31"/>
      <c r="Z6" s="31"/>
      <c r="AA6" s="31"/>
      <c r="AB6" s="31"/>
      <c r="AC6" s="43"/>
      <c r="AD6" s="31"/>
      <c r="AE6" s="24"/>
      <c r="AF6" s="31"/>
      <c r="AG6" s="31"/>
      <c r="AH6" s="31"/>
      <c r="AI6" s="31"/>
      <c r="AJ6" s="43"/>
      <c r="AK6" s="31"/>
      <c r="AL6" s="24"/>
      <c r="AM6" s="32"/>
      <c r="AN6" s="33"/>
      <c r="AO6" s="33"/>
      <c r="AP6" s="33"/>
      <c r="AQ6" s="33"/>
      <c r="AR6" s="33"/>
      <c r="AS6" s="24"/>
      <c r="AV6" s="35"/>
      <c r="AW6" s="35"/>
      <c r="AY6" s="49" t="s">
        <v>10</v>
      </c>
      <c r="AZ6" s="49">
        <v>7</v>
      </c>
      <c r="BA6" s="49">
        <v>0.5</v>
      </c>
      <c r="BB6" s="49"/>
      <c r="BC6" s="49"/>
      <c r="BD6" s="34" t="s">
        <v>28</v>
      </c>
    </row>
    <row r="7" spans="1:56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IFERROR(IF(HLOOKUP(D$6,$BA$5:$BD$18,2,FALSE)=0,"",HLOOKUP(D$6,$BA$5:$BD$18,2,FALSE)),"")</f>
        <v/>
      </c>
      <c r="E7" s="45" t="str">
        <f t="shared" si="0"/>
        <v/>
      </c>
      <c r="F7" s="45" t="str">
        <f t="shared" si="0"/>
        <v/>
      </c>
      <c r="G7" s="45" t="str">
        <f t="shared" si="0"/>
        <v/>
      </c>
      <c r="H7" s="45" t="str">
        <f t="shared" si="0"/>
        <v/>
      </c>
      <c r="I7" s="45" t="str">
        <f t="shared" si="0"/>
        <v/>
      </c>
      <c r="J7" s="12"/>
      <c r="K7" s="45" t="str">
        <f t="shared" ref="K7:P7" si="1">IFERROR(IF(HLOOKUP(K$6,$BA$5:$BD$18,2,FALSE)=0,"",HLOOKUP(K$6,$BA$5:$BD$18,2,FALSE)),"")</f>
        <v/>
      </c>
      <c r="L7" s="45" t="str">
        <f t="shared" si="1"/>
        <v/>
      </c>
      <c r="M7" s="45" t="str">
        <f t="shared" si="1"/>
        <v/>
      </c>
      <c r="N7" s="45" t="str">
        <f t="shared" si="1"/>
        <v/>
      </c>
      <c r="O7" s="44" t="str">
        <f t="shared" si="1"/>
        <v/>
      </c>
      <c r="P7" s="45" t="str">
        <f t="shared" si="1"/>
        <v/>
      </c>
      <c r="Q7" s="12"/>
      <c r="R7" s="45" t="str">
        <f t="shared" ref="R7:W7" si="2">IFERROR(IF(HLOOKUP(R$6,$BA$5:$BD$18,2,FALSE)=0,"",HLOOKUP(R$6,$BA$5:$BD$18,2,FALSE)),"")</f>
        <v/>
      </c>
      <c r="S7" s="45" t="str">
        <f t="shared" si="2"/>
        <v/>
      </c>
      <c r="T7" s="45" t="str">
        <f t="shared" si="2"/>
        <v/>
      </c>
      <c r="U7" s="45" t="str">
        <f t="shared" si="2"/>
        <v/>
      </c>
      <c r="V7" s="45" t="str">
        <f t="shared" si="2"/>
        <v/>
      </c>
      <c r="W7" s="45" t="str">
        <f t="shared" si="2"/>
        <v/>
      </c>
      <c r="X7" s="12"/>
      <c r="Y7" s="45" t="str">
        <f t="shared" ref="Y7:AD7" si="3">IFERROR(IF(HLOOKUP(Y$6,$BA$5:$BD$18,2,FALSE)=0,"",HLOOKUP(Y$6,$BA$5:$BD$18,2,FALSE)),"")</f>
        <v/>
      </c>
      <c r="Z7" s="45" t="str">
        <f t="shared" si="3"/>
        <v/>
      </c>
      <c r="AA7" s="45" t="str">
        <f t="shared" si="3"/>
        <v/>
      </c>
      <c r="AB7" s="45" t="str">
        <f t="shared" si="3"/>
        <v/>
      </c>
      <c r="AC7" s="44" t="str">
        <f t="shared" si="3"/>
        <v/>
      </c>
      <c r="AD7" s="45" t="str">
        <f t="shared" si="3"/>
        <v/>
      </c>
      <c r="AE7" s="12"/>
      <c r="AF7" s="45" t="str">
        <f t="shared" ref="AF7:AK7" si="4">IFERROR(IF(HLOOKUP(AF$6,$BA$5:$BD$18,2,FALSE)=0,"",HLOOKUP(AF$6,$BA$5:$BD$18,2,FALSE)),"")</f>
        <v/>
      </c>
      <c r="AG7" s="45" t="str">
        <f t="shared" si="4"/>
        <v/>
      </c>
      <c r="AH7" s="45" t="str">
        <f t="shared" si="4"/>
        <v/>
      </c>
      <c r="AI7" s="45" t="str">
        <f t="shared" si="4"/>
        <v/>
      </c>
      <c r="AJ7" s="44" t="str">
        <f t="shared" si="4"/>
        <v/>
      </c>
      <c r="AK7" s="45" t="str">
        <f t="shared" si="4"/>
        <v/>
      </c>
      <c r="AL7" s="12"/>
      <c r="AM7" s="45" t="str">
        <f t="shared" ref="AM7:AR7" si="5">IFERROR(IF(HLOOKUP(AM$6,$BA$5:$BD$18,2,FALSE)=0,"",HLOOKUP(AM$6,$BA$5:$BD$18,2,FALSE)),"")</f>
        <v/>
      </c>
      <c r="AN7" s="45" t="str">
        <f t="shared" si="5"/>
        <v/>
      </c>
      <c r="AO7" s="45" t="str">
        <f t="shared" si="5"/>
        <v/>
      </c>
      <c r="AP7" s="45" t="str">
        <f t="shared" si="5"/>
        <v/>
      </c>
      <c r="AQ7" s="45" t="str">
        <f t="shared" si="5"/>
        <v/>
      </c>
      <c r="AR7" s="45" t="str">
        <f t="shared" si="5"/>
        <v/>
      </c>
      <c r="AS7" s="2"/>
      <c r="AT7" s="13" t="s">
        <v>9</v>
      </c>
      <c r="AU7" s="14">
        <f>+D19+K19+R19+Y19+AF19+AM19</f>
        <v>0</v>
      </c>
      <c r="AV7" s="38" t="str">
        <f>IFERROR(IF(SUMIF($D$5:$AQ$5,"Megen",$D$7:$AQ$7)=0,"",SUMIF($D$5:$AQ$5,"Megen",$D$7:$AQ$7))*2,"")</f>
        <v/>
      </c>
      <c r="AW7" s="38" t="str">
        <f>IFERROR(IF(SUMIF($D$5:$AQ$5,"Megen",$D$18:$AQ$18)=0,"",SUMIF($D$5:$AQ$5,"Megen",$D$18:$AQ$18)*2),"")</f>
        <v/>
      </c>
      <c r="AY7" s="25">
        <v>7</v>
      </c>
      <c r="AZ7" s="25">
        <v>8</v>
      </c>
      <c r="BA7" s="25">
        <v>1</v>
      </c>
      <c r="BB7" s="25"/>
      <c r="BC7" s="25"/>
      <c r="BD7" s="34" t="s">
        <v>28</v>
      </c>
    </row>
    <row r="8" spans="1:56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IFERROR(IF(HLOOKUP(D$6,$BA$5:$BD$18,3,FALSE)=0,"",HLOOKUP(D$6,$BA$5:$BD$18,3,FALSE)),"")</f>
        <v/>
      </c>
      <c r="E8" s="45" t="str">
        <f t="shared" si="6"/>
        <v/>
      </c>
      <c r="F8" s="45" t="str">
        <f t="shared" si="6"/>
        <v/>
      </c>
      <c r="G8" s="45" t="str">
        <f t="shared" si="6"/>
        <v/>
      </c>
      <c r="H8" s="45" t="str">
        <f t="shared" si="6"/>
        <v/>
      </c>
      <c r="I8" s="45" t="str">
        <f t="shared" si="6"/>
        <v/>
      </c>
      <c r="J8" s="12"/>
      <c r="K8" s="45" t="str">
        <f t="shared" ref="K8:P8" si="7">IFERROR(IF(HLOOKUP(K$6,$BA$5:$BD$18,3,FALSE)=0,"",HLOOKUP(K$6,$BA$5:$BD$18,3,FALSE)),"")</f>
        <v/>
      </c>
      <c r="L8" s="45" t="str">
        <f t="shared" si="7"/>
        <v/>
      </c>
      <c r="M8" s="45" t="str">
        <f t="shared" si="7"/>
        <v/>
      </c>
      <c r="N8" s="45" t="str">
        <f t="shared" si="7"/>
        <v/>
      </c>
      <c r="O8" s="44" t="str">
        <f t="shared" si="7"/>
        <v/>
      </c>
      <c r="P8" s="45" t="str">
        <f t="shared" si="7"/>
        <v/>
      </c>
      <c r="Q8" s="12"/>
      <c r="R8" s="45" t="str">
        <f t="shared" ref="R8:W8" si="8">IFERROR(IF(HLOOKUP(R$6,$BA$5:$BD$18,3,FALSE)=0,"",HLOOKUP(R$6,$BA$5:$BD$18,3,FALSE)),"")</f>
        <v/>
      </c>
      <c r="S8" s="45" t="str">
        <f t="shared" si="8"/>
        <v/>
      </c>
      <c r="T8" s="45" t="str">
        <f t="shared" si="8"/>
        <v/>
      </c>
      <c r="U8" s="45" t="str">
        <f t="shared" si="8"/>
        <v/>
      </c>
      <c r="V8" s="45" t="str">
        <f t="shared" si="8"/>
        <v/>
      </c>
      <c r="W8" s="45" t="str">
        <f t="shared" si="8"/>
        <v/>
      </c>
      <c r="X8" s="12"/>
      <c r="Y8" s="45" t="str">
        <f t="shared" ref="Y8:AD8" si="9">IFERROR(IF(HLOOKUP(Y$6,$BA$5:$BD$18,3,FALSE)=0,"",HLOOKUP(Y$6,$BA$5:$BD$18,3,FALSE)),"")</f>
        <v/>
      </c>
      <c r="Z8" s="45" t="str">
        <f t="shared" si="9"/>
        <v/>
      </c>
      <c r="AA8" s="45" t="str">
        <f t="shared" si="9"/>
        <v/>
      </c>
      <c r="AB8" s="45" t="str">
        <f t="shared" si="9"/>
        <v/>
      </c>
      <c r="AC8" s="44" t="str">
        <f t="shared" si="9"/>
        <v/>
      </c>
      <c r="AD8" s="45" t="str">
        <f t="shared" si="9"/>
        <v/>
      </c>
      <c r="AE8" s="12"/>
      <c r="AF8" s="45" t="str">
        <f t="shared" ref="AF8:AK8" si="10">IFERROR(IF(HLOOKUP(AF$6,$BA$5:$BD$18,3,FALSE)=0,"",HLOOKUP(AF$6,$BA$5:$BD$18,3,FALSE)),"")</f>
        <v/>
      </c>
      <c r="AG8" s="45" t="str">
        <f t="shared" si="10"/>
        <v/>
      </c>
      <c r="AH8" s="45" t="str">
        <f t="shared" si="10"/>
        <v/>
      </c>
      <c r="AI8" s="45" t="str">
        <f t="shared" si="10"/>
        <v/>
      </c>
      <c r="AJ8" s="44" t="str">
        <f t="shared" si="10"/>
        <v/>
      </c>
      <c r="AK8" s="45" t="str">
        <f t="shared" si="10"/>
        <v/>
      </c>
      <c r="AL8" s="12"/>
      <c r="AM8" s="45" t="str">
        <f t="shared" ref="AM8:AR8" si="11">IFERROR(IF(HLOOKUP(AM$6,$BA$5:$BD$18,3,FALSE)=0,"",HLOOKUP(AM$6,$BA$5:$BD$18,3,FALSE)),"")</f>
        <v/>
      </c>
      <c r="AN8" s="45" t="str">
        <f t="shared" si="11"/>
        <v/>
      </c>
      <c r="AO8" s="45" t="str">
        <f t="shared" si="11"/>
        <v/>
      </c>
      <c r="AP8" s="45" t="str">
        <f t="shared" si="11"/>
        <v/>
      </c>
      <c r="AQ8" s="45" t="str">
        <f t="shared" si="11"/>
        <v/>
      </c>
      <c r="AR8" s="45" t="str">
        <f t="shared" si="11"/>
        <v/>
      </c>
      <c r="AS8" s="2"/>
      <c r="AT8" s="15" t="s">
        <v>8</v>
      </c>
      <c r="AU8" s="16">
        <f>+E19+L19+S19+Z19+AG19+AN19</f>
        <v>0</v>
      </c>
      <c r="AV8" s="38" t="str">
        <f>IFERROR(IF(SUMIF($D$5:$AQ$5,"Miguitte",$D$7:$AQ$7)=0,"",SUMIF($D$5:$AQ$5,"Miguitte",$D$7:$AQ$7))*2,"")</f>
        <v/>
      </c>
      <c r="AW8" s="38" t="str">
        <f>IFERROR(IF(SUMIF($D$5:$AQ$5,"Miguitte",$D$18:$AQ$18)=0,"",SUMIF($D$5:$AQ$5,"Miguitte",$D$18:$AQ$18)*2),"")</f>
        <v/>
      </c>
      <c r="AY8" s="25">
        <v>8</v>
      </c>
      <c r="AZ8" s="25">
        <v>9</v>
      </c>
      <c r="BA8" s="25">
        <v>1</v>
      </c>
      <c r="BB8" s="25">
        <v>0.5</v>
      </c>
      <c r="BC8" s="25">
        <v>1</v>
      </c>
      <c r="BD8" s="34" t="s">
        <v>28</v>
      </c>
    </row>
    <row r="9" spans="1:56" ht="24.95" customHeight="1" x14ac:dyDescent="0.25">
      <c r="A9" s="11">
        <v>8</v>
      </c>
      <c r="B9" s="11">
        <v>9</v>
      </c>
      <c r="C9" s="22"/>
      <c r="D9" s="45" t="str">
        <f t="shared" ref="D9:I9" si="12">IFERROR(IF(HLOOKUP(D$6,$BA$5:$BD$18,4,FALSE)=0,"",HLOOKUP(D$6,$BA$5:$BD$18,4,FALSE)),"")</f>
        <v/>
      </c>
      <c r="E9" s="45" t="str">
        <f t="shared" si="12"/>
        <v/>
      </c>
      <c r="F9" s="45" t="str">
        <f t="shared" si="12"/>
        <v/>
      </c>
      <c r="G9" s="45" t="str">
        <f t="shared" si="12"/>
        <v/>
      </c>
      <c r="H9" s="45" t="str">
        <f t="shared" si="12"/>
        <v/>
      </c>
      <c r="I9" s="45" t="str">
        <f t="shared" si="12"/>
        <v/>
      </c>
      <c r="J9" s="12"/>
      <c r="K9" s="45" t="str">
        <f t="shared" ref="K9:P9" si="13">IFERROR(IF(HLOOKUP(K$6,$BA$5:$BD$18,4,FALSE)=0,"",HLOOKUP(K$6,$BA$5:$BD$18,4,FALSE)),"")</f>
        <v/>
      </c>
      <c r="L9" s="45" t="str">
        <f t="shared" si="13"/>
        <v/>
      </c>
      <c r="M9" s="45" t="str">
        <f t="shared" si="13"/>
        <v/>
      </c>
      <c r="N9" s="45" t="str">
        <f t="shared" si="13"/>
        <v/>
      </c>
      <c r="O9" s="44" t="str">
        <f t="shared" si="13"/>
        <v/>
      </c>
      <c r="P9" s="45" t="str">
        <f t="shared" si="13"/>
        <v/>
      </c>
      <c r="Q9" s="12"/>
      <c r="R9" s="45" t="str">
        <f t="shared" ref="R9:W9" si="14">IFERROR(IF(HLOOKUP(R$6,$BA$5:$BD$18,4,FALSE)=0,"",HLOOKUP(R$6,$BA$5:$BD$18,4,FALSE)),"")</f>
        <v/>
      </c>
      <c r="S9" s="45" t="str">
        <f t="shared" si="14"/>
        <v/>
      </c>
      <c r="T9" s="45" t="str">
        <f t="shared" si="14"/>
        <v/>
      </c>
      <c r="U9" s="45" t="str">
        <f t="shared" si="14"/>
        <v/>
      </c>
      <c r="V9" s="45" t="str">
        <f t="shared" si="14"/>
        <v/>
      </c>
      <c r="W9" s="45" t="str">
        <f t="shared" si="14"/>
        <v/>
      </c>
      <c r="X9" s="12"/>
      <c r="Y9" s="45" t="str">
        <f t="shared" ref="Y9:AD9" si="15">IFERROR(IF(HLOOKUP(Y$6,$BA$5:$BD$18,4,FALSE)=0,"",HLOOKUP(Y$6,$BA$5:$BD$18,4,FALSE)),"")</f>
        <v/>
      </c>
      <c r="Z9" s="45" t="str">
        <f t="shared" si="15"/>
        <v/>
      </c>
      <c r="AA9" s="45" t="str">
        <f t="shared" si="15"/>
        <v/>
      </c>
      <c r="AB9" s="45" t="str">
        <f t="shared" si="15"/>
        <v/>
      </c>
      <c r="AC9" s="44" t="str">
        <f t="shared" si="15"/>
        <v/>
      </c>
      <c r="AD9" s="45" t="str">
        <f t="shared" si="15"/>
        <v/>
      </c>
      <c r="AE9" s="12"/>
      <c r="AF9" s="45" t="str">
        <f t="shared" ref="AF9:AK9" si="16">IFERROR(IF(HLOOKUP(AF$6,$BA$5:$BD$18,4,FALSE)=0,"",HLOOKUP(AF$6,$BA$5:$BD$18,4,FALSE)),"")</f>
        <v/>
      </c>
      <c r="AG9" s="45" t="str">
        <f t="shared" si="16"/>
        <v/>
      </c>
      <c r="AH9" s="45" t="str">
        <f t="shared" si="16"/>
        <v/>
      </c>
      <c r="AI9" s="45" t="str">
        <f t="shared" si="16"/>
        <v/>
      </c>
      <c r="AJ9" s="44" t="str">
        <f t="shared" si="16"/>
        <v/>
      </c>
      <c r="AK9" s="45" t="str">
        <f t="shared" si="16"/>
        <v/>
      </c>
      <c r="AL9" s="12"/>
      <c r="AM9" s="45" t="str">
        <f t="shared" ref="AM9:AR9" si="17">IFERROR(IF(HLOOKUP(AM$6,$BA$5:$BD$18,4,FALSE)=0,"",HLOOKUP(AM$6,$BA$5:$BD$18,4,FALSE)),"")</f>
        <v/>
      </c>
      <c r="AN9" s="45" t="str">
        <f t="shared" si="17"/>
        <v/>
      </c>
      <c r="AO9" s="45" t="str">
        <f t="shared" si="17"/>
        <v/>
      </c>
      <c r="AP9" s="45" t="str">
        <f t="shared" si="17"/>
        <v/>
      </c>
      <c r="AQ9" s="45" t="str">
        <f t="shared" si="17"/>
        <v/>
      </c>
      <c r="AR9" s="45" t="str">
        <f t="shared" si="17"/>
        <v/>
      </c>
      <c r="AS9" s="2"/>
      <c r="AT9" s="15" t="s">
        <v>7</v>
      </c>
      <c r="AU9" s="16">
        <f>+F19+M19+T19+AA19+AH19+AO19</f>
        <v>0</v>
      </c>
      <c r="AV9" s="38" t="str">
        <f>IFERROR(IF(SUMIF($D$5:$AQ$5,"Tim",$D$7:$AQ$7)=0,"",SUMIF($D$5:$AQ$5,"Tim",$D$7:$AQ$7))*2,"")</f>
        <v/>
      </c>
      <c r="AW9" s="38" t="str">
        <f>IFERROR(IF(SUMIF($D$5:$AQ$5,"Tim",$D$18:$AQ$18)=0,"",SUMIF($D$5:$AQ$5,"Tim",$D$18:$AQ$18)*2),"")</f>
        <v/>
      </c>
      <c r="AY9" s="25">
        <v>9</v>
      </c>
      <c r="AZ9" s="25">
        <v>10</v>
      </c>
      <c r="BA9" s="25">
        <v>1</v>
      </c>
      <c r="BB9" s="25">
        <v>1</v>
      </c>
      <c r="BC9" s="25">
        <v>1</v>
      </c>
      <c r="BD9" s="34" t="s">
        <v>28</v>
      </c>
    </row>
    <row r="10" spans="1:56" ht="24.95" customHeight="1" x14ac:dyDescent="0.25">
      <c r="A10" s="11">
        <v>9</v>
      </c>
      <c r="B10" s="11">
        <v>10</v>
      </c>
      <c r="C10" s="22"/>
      <c r="D10" s="45" t="str">
        <f t="shared" ref="D10:I10" si="18">IFERROR(IF(HLOOKUP(D$6,$BA$5:$BD$18,5,FALSE)=0,"",HLOOKUP(D$6,$BA$5:$BD$18,5,FALSE)),"")</f>
        <v/>
      </c>
      <c r="E10" s="45" t="str">
        <f t="shared" si="18"/>
        <v/>
      </c>
      <c r="F10" s="45" t="str">
        <f t="shared" si="18"/>
        <v/>
      </c>
      <c r="G10" s="45" t="str">
        <f t="shared" si="18"/>
        <v/>
      </c>
      <c r="H10" s="45" t="str">
        <f t="shared" si="18"/>
        <v/>
      </c>
      <c r="I10" s="45" t="str">
        <f t="shared" si="18"/>
        <v/>
      </c>
      <c r="J10" s="12"/>
      <c r="K10" s="45" t="str">
        <f t="shared" ref="K10:P10" si="19">IFERROR(IF(HLOOKUP(K$6,$BA$5:$BD$18,5,FALSE)=0,"",HLOOKUP(K$6,$BA$5:$BD$18,5,FALSE)),"")</f>
        <v/>
      </c>
      <c r="L10" s="45" t="str">
        <f t="shared" si="19"/>
        <v/>
      </c>
      <c r="M10" s="45" t="str">
        <f t="shared" si="19"/>
        <v/>
      </c>
      <c r="N10" s="45" t="str">
        <f t="shared" si="19"/>
        <v/>
      </c>
      <c r="O10" s="44" t="str">
        <f t="shared" si="19"/>
        <v/>
      </c>
      <c r="P10" s="45" t="str">
        <f t="shared" si="19"/>
        <v/>
      </c>
      <c r="Q10" s="12"/>
      <c r="R10" s="45" t="str">
        <f t="shared" ref="R10:W10" si="20">IFERROR(IF(HLOOKUP(R$6,$BA$5:$BD$18,5,FALSE)=0,"",HLOOKUP(R$6,$BA$5:$BD$18,5,FALSE)),"")</f>
        <v/>
      </c>
      <c r="S10" s="45" t="str">
        <f t="shared" si="20"/>
        <v/>
      </c>
      <c r="T10" s="45" t="str">
        <f t="shared" si="20"/>
        <v/>
      </c>
      <c r="U10" s="45" t="str">
        <f t="shared" si="20"/>
        <v/>
      </c>
      <c r="V10" s="45" t="str">
        <f t="shared" si="20"/>
        <v/>
      </c>
      <c r="W10" s="45" t="str">
        <f t="shared" si="20"/>
        <v/>
      </c>
      <c r="X10" s="12"/>
      <c r="Y10" s="45" t="str">
        <f t="shared" ref="Y10:AD10" si="21">IFERROR(IF(HLOOKUP(Y$6,$BA$5:$BD$18,5,FALSE)=0,"",HLOOKUP(Y$6,$BA$5:$BD$18,5,FALSE)),"")</f>
        <v/>
      </c>
      <c r="Z10" s="45" t="str">
        <f t="shared" si="21"/>
        <v/>
      </c>
      <c r="AA10" s="45" t="str">
        <f t="shared" si="21"/>
        <v/>
      </c>
      <c r="AB10" s="45" t="str">
        <f t="shared" si="21"/>
        <v/>
      </c>
      <c r="AC10" s="44" t="str">
        <f t="shared" si="21"/>
        <v/>
      </c>
      <c r="AD10" s="45" t="str">
        <f t="shared" si="21"/>
        <v/>
      </c>
      <c r="AE10" s="12"/>
      <c r="AF10" s="45" t="str">
        <f t="shared" ref="AF10:AK10" si="22">IFERROR(IF(HLOOKUP(AF$6,$BA$5:$BD$18,5,FALSE)=0,"",HLOOKUP(AF$6,$BA$5:$BD$18,5,FALSE)),"")</f>
        <v/>
      </c>
      <c r="AG10" s="45" t="str">
        <f t="shared" si="22"/>
        <v/>
      </c>
      <c r="AH10" s="45" t="str">
        <f t="shared" si="22"/>
        <v/>
      </c>
      <c r="AI10" s="45" t="str">
        <f t="shared" si="22"/>
        <v/>
      </c>
      <c r="AJ10" s="44" t="str">
        <f t="shared" si="22"/>
        <v/>
      </c>
      <c r="AK10" s="45" t="str">
        <f t="shared" si="22"/>
        <v/>
      </c>
      <c r="AL10" s="12"/>
      <c r="AM10" s="45" t="str">
        <f t="shared" ref="AM10:AR10" si="23">IFERROR(IF(HLOOKUP(AM$6,$BA$5:$BD$18,5,FALSE)=0,"",HLOOKUP(AM$6,$BA$5:$BD$18,5,FALSE)),"")</f>
        <v/>
      </c>
      <c r="AN10" s="45" t="str">
        <f t="shared" si="23"/>
        <v/>
      </c>
      <c r="AO10" s="45" t="str">
        <f t="shared" si="23"/>
        <v/>
      </c>
      <c r="AP10" s="45" t="str">
        <f t="shared" si="23"/>
        <v/>
      </c>
      <c r="AQ10" s="45" t="str">
        <f t="shared" si="23"/>
        <v/>
      </c>
      <c r="AR10" s="45" t="str">
        <f t="shared" si="23"/>
        <v/>
      </c>
      <c r="AS10" s="2"/>
      <c r="AT10" s="15" t="s">
        <v>37</v>
      </c>
      <c r="AU10" s="16">
        <f>+H19+O19+V19+AC19+AJ19+AQ19</f>
        <v>0</v>
      </c>
      <c r="AV10" s="38" t="str">
        <f>IFERROR(IF(SUMIF($D$5:$AQ$5,"David",$D$7:$AQ$7)=0,"",SUMIF($D$5:$AQ$5,"David",$D$7:$AQ$7))*2,"")</f>
        <v/>
      </c>
      <c r="AW10" s="38" t="str">
        <f>IFERROR(IF(SUMIF($D$5:$AQ$5,"David",$D$18:$AQ$18)=0,"",SUMIF($D$5:$AQ$5,"David",$D$18:$AQ$18)*2),"")</f>
        <v/>
      </c>
      <c r="AY10" s="25">
        <v>10</v>
      </c>
      <c r="AZ10" s="25">
        <v>11</v>
      </c>
      <c r="BA10" s="25">
        <v>1</v>
      </c>
      <c r="BB10" s="25">
        <v>1</v>
      </c>
      <c r="BC10" s="25">
        <v>1</v>
      </c>
      <c r="BD10" s="34" t="s">
        <v>28</v>
      </c>
    </row>
    <row r="11" spans="1:56" ht="24.95" customHeight="1" x14ac:dyDescent="0.25">
      <c r="A11" s="11">
        <v>10</v>
      </c>
      <c r="B11" s="11">
        <v>11</v>
      </c>
      <c r="C11" s="22"/>
      <c r="D11" s="45" t="str">
        <f t="shared" ref="D11:I11" si="24">IFERROR(IF(HLOOKUP(D$6,$BA$5:$BD$18,6,FALSE)=0,"",HLOOKUP(D$6,$BA$5:$BD$18,6,FALSE)),"")</f>
        <v/>
      </c>
      <c r="E11" s="45" t="str">
        <f t="shared" si="24"/>
        <v/>
      </c>
      <c r="F11" s="45" t="str">
        <f t="shared" si="24"/>
        <v/>
      </c>
      <c r="G11" s="45" t="str">
        <f t="shared" si="24"/>
        <v/>
      </c>
      <c r="H11" s="45" t="str">
        <f t="shared" si="24"/>
        <v/>
      </c>
      <c r="I11" s="45" t="str">
        <f t="shared" si="24"/>
        <v/>
      </c>
      <c r="J11" s="12"/>
      <c r="K11" s="45" t="str">
        <f t="shared" ref="K11:P11" si="25">IFERROR(IF(HLOOKUP(K$6,$BA$5:$BD$18,6,FALSE)=0,"",HLOOKUP(K$6,$BA$5:$BD$18,6,FALSE)),"")</f>
        <v/>
      </c>
      <c r="L11" s="45" t="str">
        <f t="shared" si="25"/>
        <v/>
      </c>
      <c r="M11" s="45" t="str">
        <f t="shared" si="25"/>
        <v/>
      </c>
      <c r="N11" s="45" t="str">
        <f t="shared" si="25"/>
        <v/>
      </c>
      <c r="O11" s="44" t="str">
        <f t="shared" si="25"/>
        <v/>
      </c>
      <c r="P11" s="45" t="str">
        <f t="shared" si="25"/>
        <v/>
      </c>
      <c r="Q11" s="12"/>
      <c r="R11" s="45" t="str">
        <f t="shared" ref="R11:W11" si="26">IFERROR(IF(HLOOKUP(R$6,$BA$5:$BD$18,6,FALSE)=0,"",HLOOKUP(R$6,$BA$5:$BD$18,6,FALSE)),"")</f>
        <v/>
      </c>
      <c r="S11" s="45" t="str">
        <f t="shared" si="26"/>
        <v/>
      </c>
      <c r="T11" s="45" t="str">
        <f t="shared" si="26"/>
        <v/>
      </c>
      <c r="U11" s="45" t="str">
        <f t="shared" si="26"/>
        <v/>
      </c>
      <c r="V11" s="45" t="str">
        <f t="shared" si="26"/>
        <v/>
      </c>
      <c r="W11" s="45" t="str">
        <f t="shared" si="26"/>
        <v/>
      </c>
      <c r="X11" s="12"/>
      <c r="Y11" s="45" t="str">
        <f t="shared" ref="Y11:AD11" si="27">IFERROR(IF(HLOOKUP(Y$6,$BA$5:$BD$18,6,FALSE)=0,"",HLOOKUP(Y$6,$BA$5:$BD$18,6,FALSE)),"")</f>
        <v/>
      </c>
      <c r="Z11" s="45" t="str">
        <f t="shared" si="27"/>
        <v/>
      </c>
      <c r="AA11" s="45" t="str">
        <f t="shared" si="27"/>
        <v/>
      </c>
      <c r="AB11" s="45" t="str">
        <f t="shared" si="27"/>
        <v/>
      </c>
      <c r="AC11" s="44" t="str">
        <f t="shared" si="27"/>
        <v/>
      </c>
      <c r="AD11" s="45" t="str">
        <f t="shared" si="27"/>
        <v/>
      </c>
      <c r="AE11" s="12"/>
      <c r="AF11" s="45" t="str">
        <f t="shared" ref="AF11:AK11" si="28">IFERROR(IF(HLOOKUP(AF$6,$BA$5:$BD$18,6,FALSE)=0,"",HLOOKUP(AF$6,$BA$5:$BD$18,6,FALSE)),"")</f>
        <v/>
      </c>
      <c r="AG11" s="45" t="str">
        <f t="shared" si="28"/>
        <v/>
      </c>
      <c r="AH11" s="45" t="str">
        <f t="shared" si="28"/>
        <v/>
      </c>
      <c r="AI11" s="45" t="str">
        <f t="shared" si="28"/>
        <v/>
      </c>
      <c r="AJ11" s="44" t="str">
        <f t="shared" si="28"/>
        <v/>
      </c>
      <c r="AK11" s="45" t="str">
        <f t="shared" si="28"/>
        <v/>
      </c>
      <c r="AL11" s="12"/>
      <c r="AM11" s="45" t="str">
        <f t="shared" ref="AM11:AR11" si="29">IFERROR(IF(HLOOKUP(AM$6,$BA$5:$BD$18,6,FALSE)=0,"",HLOOKUP(AM$6,$BA$5:$BD$18,6,FALSE)),"")</f>
        <v/>
      </c>
      <c r="AN11" s="45" t="str">
        <f t="shared" si="29"/>
        <v/>
      </c>
      <c r="AO11" s="45" t="str">
        <f t="shared" si="29"/>
        <v/>
      </c>
      <c r="AP11" s="45" t="str">
        <f t="shared" si="29"/>
        <v/>
      </c>
      <c r="AQ11" s="45" t="str">
        <f t="shared" si="29"/>
        <v/>
      </c>
      <c r="AR11" s="45" t="str">
        <f t="shared" si="29"/>
        <v/>
      </c>
      <c r="AS11" s="2"/>
      <c r="AT11" s="15" t="s">
        <v>46</v>
      </c>
      <c r="AU11" s="16">
        <f>+G19+N19+U19+AB19+AP19+AI19</f>
        <v>0</v>
      </c>
      <c r="AV11" s="38" t="str">
        <f>IFERROR(IF(SUMIF($D$5:$AQ$5,"Emre",$D$7:$AQ$7)=0,"",SUMIF($D$5:$AQ$5,"Emre",$D$7:$AQ$7))*2,"")</f>
        <v/>
      </c>
      <c r="AW11" s="38" t="str">
        <f>IFERROR(IF(SUMIF($D$5:$AQ$5,"Emre",$D$18:$AQ$18)=0,"",SUMIF($D$5:$AQ$5,"Emre",$D$18:$AQ$18)*2),"")</f>
        <v/>
      </c>
      <c r="AY11" s="25">
        <v>11</v>
      </c>
      <c r="AZ11" s="25">
        <v>12</v>
      </c>
      <c r="BA11" s="25">
        <v>1</v>
      </c>
      <c r="BB11" s="25">
        <v>1</v>
      </c>
      <c r="BC11" s="25">
        <v>1</v>
      </c>
      <c r="BD11" s="34" t="s">
        <v>28</v>
      </c>
    </row>
    <row r="12" spans="1:56" ht="24.95" customHeight="1" x14ac:dyDescent="0.25">
      <c r="A12" s="11">
        <v>11</v>
      </c>
      <c r="B12" s="11">
        <v>12</v>
      </c>
      <c r="C12" s="22"/>
      <c r="D12" s="45" t="str">
        <f t="shared" ref="D12:I12" si="30">IFERROR(IF(HLOOKUP(D$6,$BA$5:$BD$18,7,FALSE)=0,"",HLOOKUP(D$6,$BA$5:$BD$18,7,FALSE)),"")</f>
        <v/>
      </c>
      <c r="E12" s="45" t="str">
        <f t="shared" si="30"/>
        <v/>
      </c>
      <c r="F12" s="45" t="str">
        <f t="shared" si="30"/>
        <v/>
      </c>
      <c r="G12" s="45" t="str">
        <f t="shared" si="30"/>
        <v/>
      </c>
      <c r="H12" s="45" t="str">
        <f t="shared" si="30"/>
        <v/>
      </c>
      <c r="I12" s="45" t="str">
        <f t="shared" si="30"/>
        <v/>
      </c>
      <c r="J12" s="12"/>
      <c r="K12" s="45" t="str">
        <f t="shared" ref="K12:P12" si="31">IFERROR(IF(HLOOKUP(K$6,$BA$5:$BD$18,7,FALSE)=0,"",HLOOKUP(K$6,$BA$5:$BD$18,7,FALSE)),"")</f>
        <v/>
      </c>
      <c r="L12" s="45" t="str">
        <f t="shared" si="31"/>
        <v/>
      </c>
      <c r="M12" s="45" t="str">
        <f t="shared" si="31"/>
        <v/>
      </c>
      <c r="N12" s="45" t="str">
        <f t="shared" si="31"/>
        <v/>
      </c>
      <c r="O12" s="44" t="str">
        <f t="shared" si="31"/>
        <v/>
      </c>
      <c r="P12" s="45" t="str">
        <f t="shared" si="31"/>
        <v/>
      </c>
      <c r="Q12" s="12"/>
      <c r="R12" s="45" t="str">
        <f t="shared" ref="R12:W12" si="32">IFERROR(IF(HLOOKUP(R$6,$BA$5:$BD$18,7,FALSE)=0,"",HLOOKUP(R$6,$BA$5:$BD$18,7,FALSE)),"")</f>
        <v/>
      </c>
      <c r="S12" s="45" t="str">
        <f t="shared" si="32"/>
        <v/>
      </c>
      <c r="T12" s="45" t="str">
        <f t="shared" si="32"/>
        <v/>
      </c>
      <c r="U12" s="45" t="str">
        <f t="shared" si="32"/>
        <v/>
      </c>
      <c r="V12" s="45" t="str">
        <f t="shared" si="32"/>
        <v/>
      </c>
      <c r="W12" s="45" t="str">
        <f t="shared" si="32"/>
        <v/>
      </c>
      <c r="X12" s="12"/>
      <c r="Y12" s="45" t="str">
        <f t="shared" ref="Y12:AD12" si="33">IFERROR(IF(HLOOKUP(Y$6,$BA$5:$BD$18,7,FALSE)=0,"",HLOOKUP(Y$6,$BA$5:$BD$18,7,FALSE)),"")</f>
        <v/>
      </c>
      <c r="Z12" s="45" t="str">
        <f t="shared" si="33"/>
        <v/>
      </c>
      <c r="AA12" s="45" t="str">
        <f t="shared" si="33"/>
        <v/>
      </c>
      <c r="AB12" s="45" t="str">
        <f t="shared" si="33"/>
        <v/>
      </c>
      <c r="AC12" s="44" t="str">
        <f t="shared" si="33"/>
        <v/>
      </c>
      <c r="AD12" s="45" t="str">
        <f t="shared" si="33"/>
        <v/>
      </c>
      <c r="AE12" s="12"/>
      <c r="AF12" s="45" t="str">
        <f t="shared" ref="AF12:AK12" si="34">IFERROR(IF(HLOOKUP(AF$6,$BA$5:$BD$18,7,FALSE)=0,"",HLOOKUP(AF$6,$BA$5:$BD$18,7,FALSE)),"")</f>
        <v/>
      </c>
      <c r="AG12" s="45" t="str">
        <f t="shared" si="34"/>
        <v/>
      </c>
      <c r="AH12" s="45" t="str">
        <f t="shared" si="34"/>
        <v/>
      </c>
      <c r="AI12" s="45" t="str">
        <f t="shared" si="34"/>
        <v/>
      </c>
      <c r="AJ12" s="44" t="str">
        <f t="shared" si="34"/>
        <v/>
      </c>
      <c r="AK12" s="45" t="str">
        <f t="shared" si="34"/>
        <v/>
      </c>
      <c r="AL12" s="12"/>
      <c r="AM12" s="45" t="str">
        <f t="shared" ref="AM12:AR12" si="35">IFERROR(IF(HLOOKUP(AM$6,$BA$5:$BD$18,7,FALSE)=0,"",HLOOKUP(AM$6,$BA$5:$BD$18,7,FALSE)),"")</f>
        <v/>
      </c>
      <c r="AN12" s="45" t="str">
        <f t="shared" si="35"/>
        <v/>
      </c>
      <c r="AO12" s="45" t="str">
        <f t="shared" si="35"/>
        <v/>
      </c>
      <c r="AP12" s="45" t="str">
        <f t="shared" si="35"/>
        <v/>
      </c>
      <c r="AQ12" s="45" t="str">
        <f t="shared" si="35"/>
        <v/>
      </c>
      <c r="AR12" s="45" t="str">
        <f t="shared" si="35"/>
        <v/>
      </c>
      <c r="AS12" s="2"/>
      <c r="AT12" s="15" t="s">
        <v>34</v>
      </c>
      <c r="AU12" s="16">
        <f>+I19+P19+W19+AD19+AK19+AR19</f>
        <v>0</v>
      </c>
      <c r="AV12" s="38" t="str">
        <f>IFERROR(IF(SUMIF($D$5:$AQ$5,"Stefan",$D$7:$AQ$7)=0,"",SUMIF($D$5:$AQ$5,"Stefan",$D$7:$AQ$7))*2,"")</f>
        <v/>
      </c>
      <c r="AW12" s="38" t="str">
        <f>IFERROR(IF(SUMIF($D$5:$AQ$5,"Stefan",$D$18:$AQ$18)=0,"",SUMIF($D$5:$AQ$5,"Stefan",$D$18:$AQ$18)*2),"")</f>
        <v/>
      </c>
      <c r="AY12" s="25">
        <v>12</v>
      </c>
      <c r="AZ12" s="25">
        <v>13</v>
      </c>
      <c r="BA12" s="25">
        <v>0.5</v>
      </c>
      <c r="BB12" s="25">
        <v>0.5</v>
      </c>
      <c r="BC12" s="25">
        <v>0.5</v>
      </c>
      <c r="BD12" s="34" t="s">
        <v>28</v>
      </c>
    </row>
    <row r="13" spans="1:56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45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2"/>
      <c r="AV13" s="48" t="str">
        <f>IF(SUM(AV7:AV12)=0,"LET OP, NIETS INGEVULD!!","Goed bezig!!")</f>
        <v>LET OP, NIETS INGEVULD!!</v>
      </c>
      <c r="AW13" s="48" t="str">
        <f>IF(SUM(AW7:AW12)=0,"LET OP, NIETS INGEVULD!!","Goed bezig!!")</f>
        <v>LET OP, NIETS INGEVULD!!</v>
      </c>
      <c r="AY13" s="25">
        <v>13</v>
      </c>
      <c r="AZ13" s="25">
        <v>14</v>
      </c>
      <c r="BA13" s="25">
        <v>1</v>
      </c>
      <c r="BB13" s="25">
        <v>1</v>
      </c>
      <c r="BC13" s="25">
        <v>1</v>
      </c>
      <c r="BD13" s="34" t="s">
        <v>28</v>
      </c>
    </row>
    <row r="14" spans="1:56" ht="24.95" customHeight="1" x14ac:dyDescent="0.25">
      <c r="A14" s="11">
        <v>13</v>
      </c>
      <c r="B14" s="11">
        <v>14</v>
      </c>
      <c r="C14" s="22"/>
      <c r="D14" s="45" t="str">
        <f t="shared" ref="D14:I14" si="36">IFERROR(IF(HLOOKUP(D$6,$BA$5:$BD$18,9,FALSE)=0,"",HLOOKUP(D$6,$BA$5:$BD$18,9,FALSE)),"")</f>
        <v/>
      </c>
      <c r="E14" s="45" t="str">
        <f t="shared" si="36"/>
        <v/>
      </c>
      <c r="F14" s="45" t="str">
        <f t="shared" si="36"/>
        <v/>
      </c>
      <c r="G14" s="45" t="str">
        <f t="shared" si="36"/>
        <v/>
      </c>
      <c r="H14" s="45" t="str">
        <f t="shared" si="36"/>
        <v/>
      </c>
      <c r="I14" s="45" t="str">
        <f t="shared" si="36"/>
        <v/>
      </c>
      <c r="J14" s="12"/>
      <c r="K14" s="45" t="str">
        <f t="shared" ref="K14:P14" si="37">IFERROR(IF(HLOOKUP(K$6,$BA$5:$BD$18,9,FALSE)=0,"",HLOOKUP(K$6,$BA$5:$BD$18,9,FALSE)),"")</f>
        <v/>
      </c>
      <c r="L14" s="45" t="str">
        <f t="shared" si="37"/>
        <v/>
      </c>
      <c r="M14" s="45" t="str">
        <f t="shared" si="37"/>
        <v/>
      </c>
      <c r="N14" s="45" t="str">
        <f t="shared" si="37"/>
        <v/>
      </c>
      <c r="O14" s="44" t="str">
        <f t="shared" si="37"/>
        <v/>
      </c>
      <c r="P14" s="45" t="str">
        <f t="shared" si="37"/>
        <v/>
      </c>
      <c r="Q14" s="12"/>
      <c r="R14" s="45" t="str">
        <f t="shared" ref="R14:W14" si="38">IFERROR(IF(HLOOKUP(R$6,$BA$5:$BD$18,9,FALSE)=0,"",HLOOKUP(R$6,$BA$5:$BD$18,9,FALSE)),"")</f>
        <v/>
      </c>
      <c r="S14" s="45" t="str">
        <f t="shared" si="38"/>
        <v/>
      </c>
      <c r="T14" s="45" t="str">
        <f t="shared" si="38"/>
        <v/>
      </c>
      <c r="U14" s="45" t="str">
        <f t="shared" si="38"/>
        <v/>
      </c>
      <c r="V14" s="45" t="str">
        <f t="shared" si="38"/>
        <v/>
      </c>
      <c r="W14" s="45" t="str">
        <f t="shared" si="38"/>
        <v/>
      </c>
      <c r="X14" s="12"/>
      <c r="Y14" s="45" t="str">
        <f t="shared" ref="Y14:AD14" si="39">IFERROR(IF(HLOOKUP(Y$6,$BA$5:$BD$18,9,FALSE)=0,"",HLOOKUP(Y$6,$BA$5:$BD$18,9,FALSE)),"")</f>
        <v/>
      </c>
      <c r="Z14" s="45" t="str">
        <f t="shared" si="39"/>
        <v/>
      </c>
      <c r="AA14" s="45" t="str">
        <f t="shared" si="39"/>
        <v/>
      </c>
      <c r="AB14" s="45" t="str">
        <f t="shared" si="39"/>
        <v/>
      </c>
      <c r="AC14" s="44" t="str">
        <f t="shared" si="39"/>
        <v/>
      </c>
      <c r="AD14" s="45" t="str">
        <f t="shared" si="39"/>
        <v/>
      </c>
      <c r="AE14" s="12"/>
      <c r="AF14" s="45" t="str">
        <f t="shared" ref="AF14:AK14" si="40">IFERROR(IF(HLOOKUP(AF$6,$BA$5:$BD$18,9,FALSE)=0,"",HLOOKUP(AF$6,$BA$5:$BD$18,9,FALSE)),"")</f>
        <v/>
      </c>
      <c r="AG14" s="45" t="str">
        <f t="shared" si="40"/>
        <v/>
      </c>
      <c r="AH14" s="45" t="str">
        <f t="shared" si="40"/>
        <v/>
      </c>
      <c r="AI14" s="45" t="str">
        <f t="shared" si="40"/>
        <v/>
      </c>
      <c r="AJ14" s="44" t="str">
        <f t="shared" si="40"/>
        <v/>
      </c>
      <c r="AK14" s="45" t="str">
        <f t="shared" si="40"/>
        <v/>
      </c>
      <c r="AL14" s="12"/>
      <c r="AM14" s="26"/>
      <c r="AN14" s="26"/>
      <c r="AO14" s="26"/>
      <c r="AP14" s="26"/>
      <c r="AQ14" s="26"/>
      <c r="AR14" s="26"/>
      <c r="AS14" s="2"/>
      <c r="AY14" s="25">
        <v>14</v>
      </c>
      <c r="AZ14" s="25">
        <v>15</v>
      </c>
      <c r="BA14" s="25">
        <v>1</v>
      </c>
      <c r="BB14" s="25">
        <v>1</v>
      </c>
      <c r="BC14" s="25">
        <v>1</v>
      </c>
      <c r="BD14" s="34" t="s">
        <v>28</v>
      </c>
    </row>
    <row r="15" spans="1:56" ht="24.95" customHeight="1" x14ac:dyDescent="0.25">
      <c r="A15" s="11">
        <v>14</v>
      </c>
      <c r="B15" s="11">
        <v>15</v>
      </c>
      <c r="C15" s="22"/>
      <c r="D15" s="45" t="str">
        <f t="shared" ref="D15:I15" si="41">IFERROR(IF(HLOOKUP(D$6,$BA$5:$BD$18,10,FALSE)=0,"",HLOOKUP(D$6,$BA$5:$BD$18,10,FALSE)),"")</f>
        <v/>
      </c>
      <c r="E15" s="45" t="str">
        <f t="shared" si="41"/>
        <v/>
      </c>
      <c r="F15" s="45" t="str">
        <f t="shared" si="41"/>
        <v/>
      </c>
      <c r="G15" s="45" t="str">
        <f t="shared" si="41"/>
        <v/>
      </c>
      <c r="H15" s="45" t="str">
        <f t="shared" si="41"/>
        <v/>
      </c>
      <c r="I15" s="45" t="str">
        <f t="shared" si="41"/>
        <v/>
      </c>
      <c r="J15" s="12"/>
      <c r="K15" s="45" t="str">
        <f t="shared" ref="K15:P15" si="42">IFERROR(IF(HLOOKUP(K$6,$BA$5:$BD$18,10,FALSE)=0,"",HLOOKUP(K$6,$BA$5:$BD$18,10,FALSE)),"")</f>
        <v/>
      </c>
      <c r="L15" s="45" t="str">
        <f t="shared" si="42"/>
        <v/>
      </c>
      <c r="M15" s="45" t="str">
        <f t="shared" si="42"/>
        <v/>
      </c>
      <c r="N15" s="45" t="str">
        <f t="shared" si="42"/>
        <v/>
      </c>
      <c r="O15" s="44" t="str">
        <f t="shared" si="42"/>
        <v/>
      </c>
      <c r="P15" s="45" t="str">
        <f t="shared" si="42"/>
        <v/>
      </c>
      <c r="Q15" s="12"/>
      <c r="R15" s="45" t="str">
        <f t="shared" ref="R15:W15" si="43">IFERROR(IF(HLOOKUP(R$6,$BA$5:$BD$18,10,FALSE)=0,"",HLOOKUP(R$6,$BA$5:$BD$18,10,FALSE)),"")</f>
        <v/>
      </c>
      <c r="S15" s="45" t="str">
        <f t="shared" si="43"/>
        <v/>
      </c>
      <c r="T15" s="45" t="str">
        <f t="shared" si="43"/>
        <v/>
      </c>
      <c r="U15" s="45" t="str">
        <f t="shared" si="43"/>
        <v/>
      </c>
      <c r="V15" s="45" t="str">
        <f t="shared" si="43"/>
        <v/>
      </c>
      <c r="W15" s="45" t="str">
        <f t="shared" si="43"/>
        <v/>
      </c>
      <c r="X15" s="12"/>
      <c r="Y15" s="45" t="str">
        <f t="shared" ref="Y15:AD15" si="44">IFERROR(IF(HLOOKUP(Y$6,$BA$5:$BD$18,10,FALSE)=0,"",HLOOKUP(Y$6,$BA$5:$BD$18,10,FALSE)),"")</f>
        <v/>
      </c>
      <c r="Z15" s="45" t="str">
        <f t="shared" si="44"/>
        <v/>
      </c>
      <c r="AA15" s="45" t="str">
        <f t="shared" si="44"/>
        <v/>
      </c>
      <c r="AB15" s="45" t="str">
        <f t="shared" si="44"/>
        <v/>
      </c>
      <c r="AC15" s="44" t="str">
        <f t="shared" si="44"/>
        <v/>
      </c>
      <c r="AD15" s="45" t="str">
        <f t="shared" si="44"/>
        <v/>
      </c>
      <c r="AE15" s="12"/>
      <c r="AF15" s="45" t="str">
        <f t="shared" ref="AF15:AK15" si="45">IFERROR(IF(HLOOKUP(AF$6,$BA$5:$BD$18,10,FALSE)=0,"",HLOOKUP(AF$6,$BA$5:$BD$18,10,FALSE)),"")</f>
        <v/>
      </c>
      <c r="AG15" s="45" t="str">
        <f t="shared" si="45"/>
        <v/>
      </c>
      <c r="AH15" s="45" t="str">
        <f t="shared" si="45"/>
        <v/>
      </c>
      <c r="AI15" s="45" t="str">
        <f t="shared" si="45"/>
        <v/>
      </c>
      <c r="AJ15" s="44" t="str">
        <f t="shared" si="45"/>
        <v/>
      </c>
      <c r="AK15" s="45" t="str">
        <f t="shared" si="45"/>
        <v/>
      </c>
      <c r="AL15" s="12"/>
      <c r="AM15" s="26"/>
      <c r="AN15" s="26"/>
      <c r="AO15" s="26"/>
      <c r="AP15" s="26"/>
      <c r="AQ15" s="26"/>
      <c r="AR15" s="26"/>
      <c r="AS15" s="2"/>
      <c r="AY15" s="25">
        <v>15</v>
      </c>
      <c r="AZ15" s="25">
        <v>16</v>
      </c>
      <c r="BA15" s="25">
        <v>0.5</v>
      </c>
      <c r="BB15" s="25">
        <v>1</v>
      </c>
      <c r="BC15" s="25">
        <v>1</v>
      </c>
      <c r="BD15" s="34" t="s">
        <v>28</v>
      </c>
    </row>
    <row r="16" spans="1:56" ht="24.95" customHeight="1" x14ac:dyDescent="0.25">
      <c r="A16" s="11">
        <v>15</v>
      </c>
      <c r="B16" s="11">
        <v>16</v>
      </c>
      <c r="C16" s="22"/>
      <c r="D16" s="45" t="str">
        <f t="shared" ref="D16:I16" si="46">IFERROR(IF(HLOOKUP(D$6,$BA$5:$BD$18,11,FALSE)=0,"",HLOOKUP(D$6,$BA$5:$BD$18,11,FALSE)),"")</f>
        <v/>
      </c>
      <c r="E16" s="45" t="str">
        <f t="shared" si="46"/>
        <v/>
      </c>
      <c r="F16" s="45" t="str">
        <f t="shared" si="46"/>
        <v/>
      </c>
      <c r="G16" s="45" t="str">
        <f t="shared" si="46"/>
        <v/>
      </c>
      <c r="H16" s="45" t="str">
        <f t="shared" si="46"/>
        <v/>
      </c>
      <c r="I16" s="45" t="str">
        <f t="shared" si="46"/>
        <v/>
      </c>
      <c r="J16" s="12"/>
      <c r="K16" s="45" t="str">
        <f t="shared" ref="K16:P16" si="47">IFERROR(IF(HLOOKUP(K$6,$BA$5:$BD$18,11,FALSE)=0,"",HLOOKUP(K$6,$BA$5:$BD$18,11,FALSE)),"")</f>
        <v/>
      </c>
      <c r="L16" s="45" t="str">
        <f t="shared" si="47"/>
        <v/>
      </c>
      <c r="M16" s="45" t="str">
        <f t="shared" si="47"/>
        <v/>
      </c>
      <c r="N16" s="45" t="str">
        <f t="shared" si="47"/>
        <v/>
      </c>
      <c r="O16" s="44" t="str">
        <f t="shared" si="47"/>
        <v/>
      </c>
      <c r="P16" s="45" t="str">
        <f t="shared" si="47"/>
        <v/>
      </c>
      <c r="Q16" s="12"/>
      <c r="R16" s="45" t="str">
        <f t="shared" ref="R16:W16" si="48">IFERROR(IF(HLOOKUP(R$6,$BA$5:$BD$18,11,FALSE)=0,"",HLOOKUP(R$6,$BA$5:$BD$18,11,FALSE)),"")</f>
        <v/>
      </c>
      <c r="S16" s="45" t="str">
        <f t="shared" si="48"/>
        <v/>
      </c>
      <c r="T16" s="45" t="str">
        <f t="shared" si="48"/>
        <v/>
      </c>
      <c r="U16" s="45" t="str">
        <f t="shared" si="48"/>
        <v/>
      </c>
      <c r="V16" s="45" t="str">
        <f t="shared" si="48"/>
        <v/>
      </c>
      <c r="W16" s="45" t="str">
        <f t="shared" si="48"/>
        <v/>
      </c>
      <c r="X16" s="12"/>
      <c r="Y16" s="45" t="str">
        <f t="shared" ref="Y16:AD16" si="49">IFERROR(IF(HLOOKUP(Y$6,$BA$5:$BD$18,11,FALSE)=0,"",HLOOKUP(Y$6,$BA$5:$BD$18,11,FALSE)),"")</f>
        <v/>
      </c>
      <c r="Z16" s="45" t="str">
        <f t="shared" si="49"/>
        <v/>
      </c>
      <c r="AA16" s="45" t="str">
        <f t="shared" si="49"/>
        <v/>
      </c>
      <c r="AB16" s="45" t="str">
        <f t="shared" si="49"/>
        <v/>
      </c>
      <c r="AC16" s="44" t="str">
        <f t="shared" si="49"/>
        <v/>
      </c>
      <c r="AD16" s="45" t="str">
        <f t="shared" si="49"/>
        <v/>
      </c>
      <c r="AE16" s="12"/>
      <c r="AF16" s="45" t="str">
        <f t="shared" ref="AF16:AK16" si="50">IFERROR(IF(HLOOKUP(AF$6,$BA$5:$BD$18,11,FALSE)=0,"",HLOOKUP(AF$6,$BA$5:$BD$18,11,FALSE)),"")</f>
        <v/>
      </c>
      <c r="AG16" s="45" t="str">
        <f t="shared" si="50"/>
        <v/>
      </c>
      <c r="AH16" s="45" t="str">
        <f t="shared" si="50"/>
        <v/>
      </c>
      <c r="AI16" s="45" t="str">
        <f t="shared" si="50"/>
        <v/>
      </c>
      <c r="AJ16" s="44" t="str">
        <f t="shared" si="50"/>
        <v/>
      </c>
      <c r="AK16" s="45" t="str">
        <f t="shared" si="50"/>
        <v/>
      </c>
      <c r="AL16" s="12"/>
      <c r="AM16" s="26"/>
      <c r="AN16" s="26"/>
      <c r="AO16" s="26"/>
      <c r="AP16" s="26"/>
      <c r="AQ16" s="26"/>
      <c r="AR16" s="26"/>
      <c r="AS16" s="2"/>
      <c r="AY16" s="25">
        <v>16</v>
      </c>
      <c r="AZ16" s="25">
        <v>17</v>
      </c>
      <c r="BA16" s="25"/>
      <c r="BB16" s="25">
        <v>1</v>
      </c>
      <c r="BC16" s="25">
        <v>1</v>
      </c>
      <c r="BD16" s="34" t="s">
        <v>28</v>
      </c>
    </row>
    <row r="17" spans="1:56" ht="24.95" customHeight="1" x14ac:dyDescent="0.25">
      <c r="A17" s="11">
        <v>16</v>
      </c>
      <c r="B17" s="11">
        <v>17</v>
      </c>
      <c r="C17" s="22"/>
      <c r="D17" s="45" t="str">
        <f t="shared" ref="D17:I17" si="51">IFERROR(IF(HLOOKUP(D$6,$BA$5:$BD$18,12,FALSE)=0,"",HLOOKUP(D$6,$BA$5:$BD$18,12,FALSE)),"")</f>
        <v/>
      </c>
      <c r="E17" s="45" t="str">
        <f t="shared" si="51"/>
        <v/>
      </c>
      <c r="F17" s="45" t="str">
        <f t="shared" si="51"/>
        <v/>
      </c>
      <c r="G17" s="45" t="str">
        <f t="shared" si="51"/>
        <v/>
      </c>
      <c r="H17" s="45" t="str">
        <f t="shared" si="51"/>
        <v/>
      </c>
      <c r="I17" s="45" t="str">
        <f t="shared" si="51"/>
        <v/>
      </c>
      <c r="J17" s="12"/>
      <c r="K17" s="45" t="str">
        <f t="shared" ref="K17:P17" si="52">IFERROR(IF(HLOOKUP(K$6,$BA$5:$BD$18,12,FALSE)=0,"",HLOOKUP(K$6,$BA$5:$BD$18,12,FALSE)),"")</f>
        <v/>
      </c>
      <c r="L17" s="45" t="str">
        <f t="shared" si="52"/>
        <v/>
      </c>
      <c r="M17" s="45" t="str">
        <f t="shared" si="52"/>
        <v/>
      </c>
      <c r="N17" s="45" t="str">
        <f t="shared" si="52"/>
        <v/>
      </c>
      <c r="O17" s="44" t="str">
        <f t="shared" si="52"/>
        <v/>
      </c>
      <c r="P17" s="45" t="str">
        <f t="shared" si="52"/>
        <v/>
      </c>
      <c r="Q17" s="12"/>
      <c r="R17" s="45" t="str">
        <f t="shared" ref="R17:W17" si="53">IFERROR(IF(HLOOKUP(R$6,$BA$5:$BD$18,12,FALSE)=0,"",HLOOKUP(R$6,$BA$5:$BD$18,12,FALSE)),"")</f>
        <v/>
      </c>
      <c r="S17" s="45" t="str">
        <f t="shared" si="53"/>
        <v/>
      </c>
      <c r="T17" s="45" t="str">
        <f t="shared" si="53"/>
        <v/>
      </c>
      <c r="U17" s="45" t="str">
        <f t="shared" si="53"/>
        <v/>
      </c>
      <c r="V17" s="45" t="str">
        <f t="shared" si="53"/>
        <v/>
      </c>
      <c r="W17" s="45" t="str">
        <f t="shared" si="53"/>
        <v/>
      </c>
      <c r="X17" s="12"/>
      <c r="Y17" s="45" t="str">
        <f t="shared" ref="Y17:AD17" si="54">IFERROR(IF(HLOOKUP(Y$6,$BA$5:$BD$18,12,FALSE)=0,"",HLOOKUP(Y$6,$BA$5:$BD$18,12,FALSE)),"")</f>
        <v/>
      </c>
      <c r="Z17" s="45" t="str">
        <f t="shared" si="54"/>
        <v/>
      </c>
      <c r="AA17" s="45" t="str">
        <f t="shared" si="54"/>
        <v/>
      </c>
      <c r="AB17" s="45" t="str">
        <f t="shared" si="54"/>
        <v/>
      </c>
      <c r="AC17" s="44" t="str">
        <f t="shared" si="54"/>
        <v/>
      </c>
      <c r="AD17" s="45" t="str">
        <f t="shared" si="54"/>
        <v/>
      </c>
      <c r="AE17" s="12"/>
      <c r="AF17" s="45" t="str">
        <f t="shared" ref="AF17:AK17" si="55">IFERROR(IF(HLOOKUP(AF$6,$BA$5:$BD$18,12,FALSE)=0,"",HLOOKUP(AF$6,$BA$5:$BD$18,12,FALSE)),"")</f>
        <v/>
      </c>
      <c r="AG17" s="45" t="str">
        <f t="shared" si="55"/>
        <v/>
      </c>
      <c r="AH17" s="45" t="str">
        <f t="shared" si="55"/>
        <v/>
      </c>
      <c r="AI17" s="45" t="str">
        <f t="shared" si="55"/>
        <v/>
      </c>
      <c r="AJ17" s="44" t="str">
        <f t="shared" si="55"/>
        <v/>
      </c>
      <c r="AK17" s="45" t="str">
        <f t="shared" si="55"/>
        <v/>
      </c>
      <c r="AL17" s="12"/>
      <c r="AM17" s="26"/>
      <c r="AN17" s="26"/>
      <c r="AO17" s="26"/>
      <c r="AP17" s="26"/>
      <c r="AQ17" s="26"/>
      <c r="AR17" s="26"/>
      <c r="AS17" s="2"/>
      <c r="AY17" s="25">
        <v>17</v>
      </c>
      <c r="AZ17" s="25" t="s">
        <v>5</v>
      </c>
      <c r="BA17" s="25"/>
      <c r="BB17" s="25">
        <v>0.5</v>
      </c>
      <c r="BC17" s="25"/>
      <c r="BD17" s="34" t="s">
        <v>28</v>
      </c>
    </row>
    <row r="18" spans="1:56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IFERROR(IF(HLOOKUP(D$6,$BA$5:$BD$18,13,FALSE)=0,"",HLOOKUP(D$6,$BA$5:$BD$18,13,FALSE)),"")</f>
        <v/>
      </c>
      <c r="E18" s="45" t="str">
        <f t="shared" si="56"/>
        <v/>
      </c>
      <c r="F18" s="45" t="str">
        <f t="shared" si="56"/>
        <v/>
      </c>
      <c r="G18" s="45" t="str">
        <f t="shared" si="56"/>
        <v/>
      </c>
      <c r="H18" s="45" t="str">
        <f t="shared" si="56"/>
        <v/>
      </c>
      <c r="I18" s="45" t="str">
        <f t="shared" si="56"/>
        <v/>
      </c>
      <c r="J18" s="12"/>
      <c r="K18" s="45" t="str">
        <f t="shared" ref="K18:P18" si="57">IFERROR(IF(HLOOKUP(K$6,$BA$5:$BD$18,13,FALSE)=0,"",HLOOKUP(K$6,$BA$5:$BD$18,13,FALSE)),"")</f>
        <v/>
      </c>
      <c r="L18" s="45" t="str">
        <f t="shared" si="57"/>
        <v/>
      </c>
      <c r="M18" s="45" t="str">
        <f t="shared" si="57"/>
        <v/>
      </c>
      <c r="N18" s="45" t="str">
        <f t="shared" si="57"/>
        <v/>
      </c>
      <c r="O18" s="44" t="str">
        <f t="shared" si="57"/>
        <v/>
      </c>
      <c r="P18" s="45" t="str">
        <f t="shared" si="57"/>
        <v/>
      </c>
      <c r="Q18" s="12"/>
      <c r="R18" s="45" t="str">
        <f t="shared" ref="R18:W18" si="58">IFERROR(IF(HLOOKUP(R$6,$BA$5:$BD$18,13,FALSE)=0,"",HLOOKUP(R$6,$BA$5:$BD$18,13,FALSE)),"")</f>
        <v/>
      </c>
      <c r="S18" s="45" t="str">
        <f t="shared" si="58"/>
        <v/>
      </c>
      <c r="T18" s="45" t="str">
        <f t="shared" si="58"/>
        <v/>
      </c>
      <c r="U18" s="45" t="str">
        <f t="shared" si="58"/>
        <v/>
      </c>
      <c r="V18" s="45" t="str">
        <f t="shared" si="58"/>
        <v/>
      </c>
      <c r="W18" s="45" t="str">
        <f t="shared" si="58"/>
        <v/>
      </c>
      <c r="X18" s="12"/>
      <c r="Y18" s="45" t="str">
        <f t="shared" ref="Y18:AD18" si="59">IFERROR(IF(HLOOKUP(Y$6,$BA$5:$BD$18,13,FALSE)=0,"",HLOOKUP(Y$6,$BA$5:$BD$18,13,FALSE)),"")</f>
        <v/>
      </c>
      <c r="Z18" s="45" t="str">
        <f t="shared" si="59"/>
        <v/>
      </c>
      <c r="AA18" s="45" t="str">
        <f t="shared" si="59"/>
        <v/>
      </c>
      <c r="AB18" s="45" t="str">
        <f t="shared" si="59"/>
        <v/>
      </c>
      <c r="AC18" s="44" t="str">
        <f t="shared" si="59"/>
        <v/>
      </c>
      <c r="AD18" s="45" t="str">
        <f t="shared" si="59"/>
        <v/>
      </c>
      <c r="AE18" s="12"/>
      <c r="AF18" s="45" t="str">
        <f t="shared" ref="AF18:AK18" si="60">IFERROR(IF(HLOOKUP(AF$6,$BA$5:$BD$18,13,FALSE)=0,"",HLOOKUP(AF$6,$BA$5:$BD$18,13,FALSE)),"")</f>
        <v/>
      </c>
      <c r="AG18" s="45" t="str">
        <f t="shared" si="60"/>
        <v/>
      </c>
      <c r="AH18" s="45" t="str">
        <f t="shared" si="60"/>
        <v/>
      </c>
      <c r="AI18" s="45" t="str">
        <f t="shared" si="60"/>
        <v/>
      </c>
      <c r="AJ18" s="44" t="str">
        <f t="shared" si="60"/>
        <v/>
      </c>
      <c r="AK18" s="45" t="str">
        <f t="shared" si="60"/>
        <v/>
      </c>
      <c r="AL18" s="12"/>
      <c r="AM18" s="26"/>
      <c r="AN18" s="26"/>
      <c r="AO18" s="26"/>
      <c r="AP18" s="26"/>
      <c r="AQ18" s="26"/>
      <c r="AR18" s="26"/>
      <c r="AS18" s="2"/>
    </row>
    <row r="19" spans="1:56" ht="24.95" customHeight="1" x14ac:dyDescent="0.25">
      <c r="A19" s="17"/>
      <c r="B19" s="8"/>
      <c r="C19" s="9"/>
      <c r="D19" s="18">
        <f>IFERROR(SUM(D7:D18),"0")</f>
        <v>0</v>
      </c>
      <c r="E19" s="18">
        <f t="shared" ref="E19:AR19" si="61">IFERROR(SUM(E7:E18),"0")</f>
        <v>0</v>
      </c>
      <c r="F19" s="18">
        <f t="shared" si="61"/>
        <v>0</v>
      </c>
      <c r="G19" s="18">
        <f t="shared" ref="G19" si="62">IFERROR(SUM(G7:G18),"0")</f>
        <v>0</v>
      </c>
      <c r="H19" s="18">
        <f t="shared" si="61"/>
        <v>0</v>
      </c>
      <c r="I19" s="18">
        <f t="shared" si="61"/>
        <v>0</v>
      </c>
      <c r="J19" s="36"/>
      <c r="K19" s="18">
        <f t="shared" si="61"/>
        <v>0</v>
      </c>
      <c r="L19" s="18">
        <f t="shared" si="61"/>
        <v>0</v>
      </c>
      <c r="M19" s="18">
        <f t="shared" si="61"/>
        <v>0</v>
      </c>
      <c r="N19" s="18">
        <f t="shared" ref="N19" si="63">IFERROR(SUM(N7:N18),"0")</f>
        <v>0</v>
      </c>
      <c r="O19" s="18">
        <f t="shared" si="61"/>
        <v>0</v>
      </c>
      <c r="P19" s="18">
        <f t="shared" si="61"/>
        <v>0</v>
      </c>
      <c r="Q19" s="36"/>
      <c r="R19" s="18">
        <f t="shared" si="61"/>
        <v>0</v>
      </c>
      <c r="S19" s="18">
        <f t="shared" si="61"/>
        <v>0</v>
      </c>
      <c r="T19" s="18">
        <f t="shared" si="61"/>
        <v>0</v>
      </c>
      <c r="U19" s="18">
        <f t="shared" ref="U19" si="64">IFERROR(SUM(U7:U18),"0")</f>
        <v>0</v>
      </c>
      <c r="V19" s="18">
        <f t="shared" si="61"/>
        <v>0</v>
      </c>
      <c r="W19" s="18">
        <f t="shared" si="61"/>
        <v>0</v>
      </c>
      <c r="X19" s="36"/>
      <c r="Y19" s="18">
        <f t="shared" si="61"/>
        <v>0</v>
      </c>
      <c r="Z19" s="18">
        <f t="shared" si="61"/>
        <v>0</v>
      </c>
      <c r="AA19" s="18">
        <f t="shared" si="61"/>
        <v>0</v>
      </c>
      <c r="AB19" s="18">
        <f t="shared" ref="AB19" si="65">IFERROR(SUM(AB7:AB18),"0")</f>
        <v>0</v>
      </c>
      <c r="AC19" s="18">
        <f t="shared" si="61"/>
        <v>0</v>
      </c>
      <c r="AD19" s="18">
        <f t="shared" si="61"/>
        <v>0</v>
      </c>
      <c r="AE19" s="36"/>
      <c r="AF19" s="18">
        <f t="shared" si="61"/>
        <v>0</v>
      </c>
      <c r="AG19" s="18">
        <f t="shared" si="61"/>
        <v>0</v>
      </c>
      <c r="AH19" s="18">
        <f t="shared" si="61"/>
        <v>0</v>
      </c>
      <c r="AI19" s="18">
        <f t="shared" ref="AI19" si="66">IFERROR(SUM(AI7:AI18),"0")</f>
        <v>0</v>
      </c>
      <c r="AJ19" s="18">
        <f t="shared" si="61"/>
        <v>0</v>
      </c>
      <c r="AK19" s="18">
        <f t="shared" si="61"/>
        <v>0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0</v>
      </c>
      <c r="AP19" s="18">
        <f t="shared" ref="AP19" si="67">IFERROR(SUM(AP7:AP18),"0")</f>
        <v>0</v>
      </c>
      <c r="AQ19" s="18">
        <f t="shared" si="61"/>
        <v>0</v>
      </c>
      <c r="AR19" s="18">
        <f t="shared" si="61"/>
        <v>0</v>
      </c>
      <c r="AS19" s="2"/>
    </row>
    <row r="20" spans="1:56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10" t="s">
        <v>33</v>
      </c>
      <c r="AS20" s="2"/>
    </row>
    <row r="21" spans="1:56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50"/>
      <c r="J21" s="19"/>
      <c r="K21" s="129" t="s">
        <v>36</v>
      </c>
      <c r="L21" s="129"/>
      <c r="M21" s="129"/>
      <c r="N21" s="129"/>
      <c r="O21" s="129"/>
      <c r="P21" s="50"/>
      <c r="Q21" s="19"/>
      <c r="R21" s="129" t="s">
        <v>45</v>
      </c>
      <c r="S21" s="129"/>
      <c r="T21" s="129"/>
      <c r="U21" s="129"/>
      <c r="V21" s="129"/>
      <c r="W21" s="50"/>
      <c r="X21" s="19"/>
      <c r="Y21" s="129" t="s">
        <v>19</v>
      </c>
      <c r="Z21" s="129"/>
      <c r="AA21" s="129"/>
      <c r="AB21" s="129"/>
      <c r="AC21" s="129"/>
      <c r="AD21" s="50"/>
      <c r="AE21" s="19"/>
      <c r="AF21" s="129" t="s">
        <v>38</v>
      </c>
      <c r="AG21" s="129"/>
      <c r="AH21" s="129"/>
      <c r="AI21" s="129"/>
      <c r="AJ21" s="129"/>
      <c r="AK21" s="50"/>
      <c r="AL21" s="19"/>
      <c r="AM21" s="129"/>
      <c r="AN21" s="129"/>
      <c r="AO21" s="129"/>
      <c r="AP21" s="129"/>
      <c r="AQ21" s="129"/>
      <c r="AR21" s="50"/>
      <c r="AS21" s="2"/>
    </row>
    <row r="22" spans="1:56" x14ac:dyDescent="0.25">
      <c r="D22" s="132" t="s">
        <v>22</v>
      </c>
      <c r="E22" s="132"/>
      <c r="F22" s="132"/>
      <c r="G22" s="64"/>
      <c r="H22" s="132" t="s">
        <v>23</v>
      </c>
      <c r="I22" s="132"/>
      <c r="K22" s="132" t="s">
        <v>22</v>
      </c>
      <c r="L22" s="132"/>
      <c r="M22" s="132"/>
      <c r="N22" s="64"/>
      <c r="O22" s="132" t="s">
        <v>23</v>
      </c>
      <c r="P22" s="132"/>
      <c r="R22" s="132" t="s">
        <v>22</v>
      </c>
      <c r="S22" s="132"/>
      <c r="T22" s="132"/>
      <c r="U22" s="64"/>
      <c r="V22" s="132" t="s">
        <v>23</v>
      </c>
      <c r="W22" s="132"/>
      <c r="Y22" s="132" t="s">
        <v>22</v>
      </c>
      <c r="Z22" s="132"/>
      <c r="AA22" s="132"/>
      <c r="AB22" s="64"/>
      <c r="AC22" s="132" t="s">
        <v>23</v>
      </c>
      <c r="AD22" s="132"/>
      <c r="AF22" s="132" t="s">
        <v>22</v>
      </c>
      <c r="AG22" s="132"/>
      <c r="AH22" s="132"/>
      <c r="AI22" s="64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2"/>
    </row>
    <row r="23" spans="1:56" x14ac:dyDescent="0.25">
      <c r="D23" s="133" t="str">
        <f>IF(SUM(D7:I7)=0,"Let op!!","Top!!")</f>
        <v>Let op!!</v>
      </c>
      <c r="E23" s="133"/>
      <c r="F23" s="133"/>
      <c r="G23" s="65"/>
      <c r="H23" s="133" t="str">
        <f>IF(SUM(D18:I18)=0,"Let op!!","Top!!")</f>
        <v>Let op!!</v>
      </c>
      <c r="I23" s="133"/>
      <c r="K23" s="133" t="str">
        <f>IF(SUM(K7:P7)=0,"Let op!!","Top!!")</f>
        <v>Let op!!</v>
      </c>
      <c r="L23" s="133"/>
      <c r="M23" s="133"/>
      <c r="N23" s="65"/>
      <c r="O23" s="133" t="str">
        <f>IF(SUM(K18:P18)=0,"Let op!!","Top!!")</f>
        <v>Let op!!</v>
      </c>
      <c r="P23" s="133"/>
      <c r="R23" s="133" t="str">
        <f>IF(SUM(R7:W7)=0,"Let op!!","Top!!")</f>
        <v>Let op!!</v>
      </c>
      <c r="S23" s="133"/>
      <c r="T23" s="133"/>
      <c r="U23" s="65"/>
      <c r="V23" s="133" t="str">
        <f>IF(SUM(R18:W18)=0,"Let op!!","Top!!")</f>
        <v>Let op!!</v>
      </c>
      <c r="W23" s="133"/>
      <c r="Y23" s="133" t="str">
        <f>IF(SUM(Y7:AD7)=0,"Let op!!","Top!!")</f>
        <v>Let op!!</v>
      </c>
      <c r="Z23" s="133"/>
      <c r="AA23" s="133"/>
      <c r="AB23" s="65"/>
      <c r="AC23" s="133" t="str">
        <f>IF(SUM(Y18:AD18)=0,"Let op!!","Top!!")</f>
        <v>Let op!!</v>
      </c>
      <c r="AD23" s="133"/>
      <c r="AF23" s="133" t="str">
        <f>IF(SUM(AF7:AK7)=0,"Let op!!","Top!!")</f>
        <v>Let op!!</v>
      </c>
      <c r="AG23" s="133"/>
      <c r="AH23" s="133"/>
      <c r="AI23" s="65"/>
      <c r="AJ23" s="133" t="str">
        <f>IF(SUM(AF18:AK18)=0,"Let op!!","Top!!")</f>
        <v>Let op!!</v>
      </c>
      <c r="AK23" s="133"/>
      <c r="AM23" s="133" t="str">
        <f>IF(SUM(AM7:AQ7)=0,"Let op!!","Top!!")</f>
        <v>Let op!!</v>
      </c>
      <c r="AN23" s="133"/>
      <c r="AO23" s="133"/>
      <c r="AP23" s="133"/>
      <c r="AQ23" s="133"/>
      <c r="AR23" s="133"/>
      <c r="AS23" s="2"/>
    </row>
    <row r="24" spans="1:56" x14ac:dyDescent="0.25">
      <c r="AS24" s="2"/>
    </row>
    <row r="25" spans="1:56" x14ac:dyDescent="0.25">
      <c r="AS25" s="2"/>
    </row>
    <row r="26" spans="1:56" x14ac:dyDescent="0.25">
      <c r="AS26" s="2"/>
    </row>
    <row r="27" spans="1:56" x14ac:dyDescent="0.25">
      <c r="AS27" s="2"/>
    </row>
    <row r="28" spans="1:56" x14ac:dyDescent="0.25">
      <c r="AS28" s="2"/>
    </row>
    <row r="29" spans="1:56" ht="30" customHeight="1" x14ac:dyDescent="0.25">
      <c r="AS29" s="2"/>
    </row>
    <row r="30" spans="1:56" ht="51" customHeight="1" x14ac:dyDescent="0.25">
      <c r="AS30" s="2"/>
    </row>
    <row r="31" spans="1:56" x14ac:dyDescent="0.25">
      <c r="AS31" s="19"/>
      <c r="AT31" s="23"/>
      <c r="AU31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V23:W23"/>
    <mergeCell ref="Y23:AA23"/>
    <mergeCell ref="AC23:AD23"/>
    <mergeCell ref="AF23:AH23"/>
    <mergeCell ref="AJ23:AK23"/>
    <mergeCell ref="AM23:AR23"/>
    <mergeCell ref="Y22:AA22"/>
    <mergeCell ref="AC22:AD22"/>
    <mergeCell ref="AF22:AH22"/>
    <mergeCell ref="AJ22:AK22"/>
    <mergeCell ref="AM22:AR22"/>
    <mergeCell ref="D23:F23"/>
    <mergeCell ref="H23:I23"/>
    <mergeCell ref="K23:M23"/>
    <mergeCell ref="O23:P23"/>
    <mergeCell ref="R23:T2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AF21:AJ21"/>
    <mergeCell ref="AM21:AQ21"/>
    <mergeCell ref="AM3:AQ3"/>
    <mergeCell ref="D4:H4"/>
    <mergeCell ref="K4:O4"/>
    <mergeCell ref="R4:V4"/>
    <mergeCell ref="Y4:AC4"/>
    <mergeCell ref="AF4:AJ4"/>
    <mergeCell ref="AM4:AQ4"/>
    <mergeCell ref="AF3:AJ3"/>
    <mergeCell ref="A3:B4"/>
    <mergeCell ref="D3:H3"/>
    <mergeCell ref="K3:O3"/>
    <mergeCell ref="R3:V3"/>
    <mergeCell ref="Y3:AC3"/>
    <mergeCell ref="AM1:AQ2"/>
    <mergeCell ref="D1:H2"/>
    <mergeCell ref="K1:O2"/>
    <mergeCell ref="R1:V2"/>
    <mergeCell ref="Y1:AC2"/>
    <mergeCell ref="AF1:AJ2"/>
  </mergeCells>
  <conditionalFormatting sqref="AV13">
    <cfRule type="cellIs" dxfId="46" priority="46" operator="equal">
      <formula>"Goed bezig!!"</formula>
    </cfRule>
    <cfRule type="cellIs" dxfId="45" priority="48" operator="equal">
      <formula>"LET OP, NIETS INGEVULD!!"</formula>
    </cfRule>
  </conditionalFormatting>
  <conditionalFormatting sqref="D23:F23">
    <cfRule type="cellIs" dxfId="44" priority="43" operator="equal">
      <formula>"Top!!"</formula>
    </cfRule>
    <cfRule type="cellIs" dxfId="43" priority="47" operator="equal">
      <formula>"Let op!!"</formula>
    </cfRule>
  </conditionalFormatting>
  <conditionalFormatting sqref="AW13">
    <cfRule type="cellIs" dxfId="42" priority="44" operator="equal">
      <formula>"Goed bezig!!"</formula>
    </cfRule>
    <cfRule type="cellIs" dxfId="41" priority="45" operator="equal">
      <formula>"LET OP, NIETS INGEVULD!!"</formula>
    </cfRule>
  </conditionalFormatting>
  <conditionalFormatting sqref="H23">
    <cfRule type="cellIs" dxfId="40" priority="41" operator="equal">
      <formula>"Top!!"</formula>
    </cfRule>
    <cfRule type="cellIs" dxfId="39" priority="42" operator="equal">
      <formula>"Let op!!"</formula>
    </cfRule>
  </conditionalFormatting>
  <conditionalFormatting sqref="K23:M23">
    <cfRule type="cellIs" dxfId="38" priority="39" operator="equal">
      <formula>"Top!!"</formula>
    </cfRule>
    <cfRule type="cellIs" dxfId="37" priority="40" operator="equal">
      <formula>"Let op!!"</formula>
    </cfRule>
  </conditionalFormatting>
  <conditionalFormatting sqref="O23">
    <cfRule type="cellIs" dxfId="36" priority="37" operator="equal">
      <formula>"Top!!"</formula>
    </cfRule>
    <cfRule type="cellIs" dxfId="35" priority="38" operator="equal">
      <formula>"Let op!!"</formula>
    </cfRule>
  </conditionalFormatting>
  <conditionalFormatting sqref="R23:T23">
    <cfRule type="cellIs" dxfId="34" priority="35" operator="equal">
      <formula>"Top!!"</formula>
    </cfRule>
    <cfRule type="cellIs" dxfId="33" priority="36" operator="equal">
      <formula>"Let op!!"</formula>
    </cfRule>
  </conditionalFormatting>
  <conditionalFormatting sqref="V23">
    <cfRule type="cellIs" dxfId="32" priority="33" operator="equal">
      <formula>"Top!!"</formula>
    </cfRule>
    <cfRule type="cellIs" dxfId="31" priority="34" operator="equal">
      <formula>"Let op!!"</formula>
    </cfRule>
  </conditionalFormatting>
  <conditionalFormatting sqref="Y23:AA23">
    <cfRule type="cellIs" dxfId="30" priority="31" operator="equal">
      <formula>"Top!!"</formula>
    </cfRule>
    <cfRule type="cellIs" dxfId="29" priority="32" operator="equal">
      <formula>"Let op!!"</formula>
    </cfRule>
  </conditionalFormatting>
  <conditionalFormatting sqref="AC23">
    <cfRule type="cellIs" dxfId="28" priority="29" operator="equal">
      <formula>"Top!!"</formula>
    </cfRule>
    <cfRule type="cellIs" dxfId="27" priority="30" operator="equal">
      <formula>"Let op!!"</formula>
    </cfRule>
  </conditionalFormatting>
  <conditionalFormatting sqref="AF23:AH23">
    <cfRule type="cellIs" dxfId="26" priority="27" operator="equal">
      <formula>"Top!!"</formula>
    </cfRule>
    <cfRule type="cellIs" dxfId="25" priority="28" operator="equal">
      <formula>"Let op!!"</formula>
    </cfRule>
  </conditionalFormatting>
  <conditionalFormatting sqref="AJ23">
    <cfRule type="cellIs" dxfId="24" priority="25" operator="equal">
      <formula>"Top!!"</formula>
    </cfRule>
    <cfRule type="cellIs" dxfId="23" priority="26" operator="equal">
      <formula>"Let op!!"</formula>
    </cfRule>
  </conditionalFormatting>
  <conditionalFormatting sqref="AM23">
    <cfRule type="cellIs" dxfId="22" priority="23" operator="equal">
      <formula>"Top!!"</formula>
    </cfRule>
    <cfRule type="cellIs" dxfId="21" priority="24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Q18 V13:X13 AC13:AE13">
    <cfRule type="cellIs" dxfId="20" priority="22" operator="equal">
      <formula>"x"</formula>
    </cfRule>
  </conditionalFormatting>
  <conditionalFormatting sqref="I7:I18">
    <cfRule type="cellIs" dxfId="19" priority="21" operator="equal">
      <formula>"x"</formula>
    </cfRule>
  </conditionalFormatting>
  <conditionalFormatting sqref="P7:P12 P14:P18">
    <cfRule type="cellIs" dxfId="18" priority="20" operator="equal">
      <formula>"x"</formula>
    </cfRule>
  </conditionalFormatting>
  <conditionalFormatting sqref="W7:W12 W14:W18">
    <cfRule type="cellIs" dxfId="17" priority="19" operator="equal">
      <formula>"x"</formula>
    </cfRule>
  </conditionalFormatting>
  <conditionalFormatting sqref="AD7:AD12 AD14:AD18">
    <cfRule type="cellIs" dxfId="16" priority="18" operator="equal">
      <formula>"x"</formula>
    </cfRule>
  </conditionalFormatting>
  <conditionalFormatting sqref="AK7:AK18">
    <cfRule type="cellIs" dxfId="15" priority="17" operator="equal">
      <formula>"x"</formula>
    </cfRule>
  </conditionalFormatting>
  <conditionalFormatting sqref="AR7:AR18">
    <cfRule type="cellIs" dxfId="14" priority="16" operator="equal">
      <formula>"x"</formula>
    </cfRule>
  </conditionalFormatting>
  <conditionalFormatting sqref="O13">
    <cfRule type="cellIs" dxfId="13" priority="15" operator="equal">
      <formula>"x"</formula>
    </cfRule>
  </conditionalFormatting>
  <conditionalFormatting sqref="P13">
    <cfRule type="cellIs" dxfId="12" priority="13" operator="equal">
      <formula>"x"</formula>
    </cfRule>
  </conditionalFormatting>
  <conditionalFormatting sqref="R13:T13">
    <cfRule type="cellIs" dxfId="11" priority="12" operator="equal">
      <formula>"x"</formula>
    </cfRule>
  </conditionalFormatting>
  <conditionalFormatting sqref="Y13:AA13">
    <cfRule type="cellIs" dxfId="10" priority="11" operator="equal">
      <formula>"x"</formula>
    </cfRule>
  </conditionalFormatting>
  <conditionalFormatting sqref="AF13:AH13 AJ13">
    <cfRule type="cellIs" dxfId="9" priority="10" operator="equal">
      <formula>"x"</formula>
    </cfRule>
  </conditionalFormatting>
  <conditionalFormatting sqref="G7:G18">
    <cfRule type="cellIs" dxfId="8" priority="9" operator="equal">
      <formula>"x"</formula>
    </cfRule>
  </conditionalFormatting>
  <conditionalFormatting sqref="N14:N18 N7:N12">
    <cfRule type="cellIs" dxfId="7" priority="8" operator="equal">
      <formula>"x"</formula>
    </cfRule>
  </conditionalFormatting>
  <conditionalFormatting sqref="N13">
    <cfRule type="cellIs" dxfId="6" priority="7" operator="equal">
      <formula>"x"</formula>
    </cfRule>
  </conditionalFormatting>
  <conditionalFormatting sqref="U14:U18 U7:U12">
    <cfRule type="cellIs" dxfId="5" priority="6" operator="equal">
      <formula>"x"</formula>
    </cfRule>
  </conditionalFormatting>
  <conditionalFormatting sqref="U13">
    <cfRule type="cellIs" dxfId="4" priority="5" operator="equal">
      <formula>"x"</formula>
    </cfRule>
  </conditionalFormatting>
  <conditionalFormatting sqref="AB14:AB18 AB7:AB12">
    <cfRule type="cellIs" dxfId="3" priority="4" operator="equal">
      <formula>"x"</formula>
    </cfRule>
  </conditionalFormatting>
  <conditionalFormatting sqref="AB13">
    <cfRule type="cellIs" dxfId="2" priority="3" operator="equal">
      <formula>"x"</formula>
    </cfRule>
  </conditionalFormatting>
  <conditionalFormatting sqref="AI7:AI18">
    <cfRule type="cellIs" dxfId="1" priority="2" operator="equal">
      <formula>"x"</formula>
    </cfRule>
  </conditionalFormatting>
  <conditionalFormatting sqref="AP7:AP18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"/>
  <sheetViews>
    <sheetView workbookViewId="0">
      <selection activeCell="K26" sqref="K26"/>
    </sheetView>
  </sheetViews>
  <sheetFormatPr defaultRowHeight="15" x14ac:dyDescent="0.25"/>
  <cols>
    <col min="1" max="2" width="10.42578125" bestFit="1" customWidth="1"/>
    <col min="4" max="4" width="10.42578125" style="3" bestFit="1" customWidth="1"/>
    <col min="5" max="5" width="10.42578125" bestFit="1" customWidth="1"/>
    <col min="8" max="8" width="10.42578125" bestFit="1" customWidth="1"/>
  </cols>
  <sheetData>
    <row r="1" spans="1:8" x14ac:dyDescent="0.25">
      <c r="A1" s="5">
        <f>WEEKNUM(B1,21)</f>
        <v>1</v>
      </c>
      <c r="B1" s="4">
        <v>42737</v>
      </c>
      <c r="D1" s="5">
        <f>WEEKNUM(E1,21)</f>
        <v>1</v>
      </c>
      <c r="E1" s="4">
        <v>43101</v>
      </c>
      <c r="G1">
        <v>1</v>
      </c>
      <c r="H1" s="4">
        <v>43465</v>
      </c>
    </row>
    <row r="2" spans="1:8" x14ac:dyDescent="0.25">
      <c r="A2" s="5">
        <f t="shared" ref="A2:A51" si="0">WEEKNUM(B2,21)</f>
        <v>2</v>
      </c>
      <c r="B2" s="4">
        <v>42744</v>
      </c>
      <c r="D2" s="5">
        <f t="shared" ref="D2:D51" si="1">WEEKNUM(E2,21)</f>
        <v>2</v>
      </c>
      <c r="E2" s="4">
        <v>43108</v>
      </c>
      <c r="G2">
        <v>2</v>
      </c>
      <c r="H2" s="4">
        <v>43472</v>
      </c>
    </row>
    <row r="3" spans="1:8" x14ac:dyDescent="0.25">
      <c r="A3" s="5">
        <f t="shared" si="0"/>
        <v>3</v>
      </c>
      <c r="B3" s="4">
        <v>42751</v>
      </c>
      <c r="D3" s="5">
        <f t="shared" si="1"/>
        <v>3</v>
      </c>
      <c r="E3" s="4">
        <v>43115</v>
      </c>
      <c r="G3" s="3">
        <v>3</v>
      </c>
      <c r="H3" s="4">
        <v>43479</v>
      </c>
    </row>
    <row r="4" spans="1:8" x14ac:dyDescent="0.25">
      <c r="A4" s="5">
        <f t="shared" si="0"/>
        <v>4</v>
      </c>
      <c r="B4" s="4">
        <v>42758</v>
      </c>
      <c r="D4" s="5">
        <f t="shared" si="1"/>
        <v>4</v>
      </c>
      <c r="E4" s="4">
        <v>43122</v>
      </c>
      <c r="G4" s="3">
        <v>4</v>
      </c>
      <c r="H4" s="4">
        <v>43486</v>
      </c>
    </row>
    <row r="5" spans="1:8" x14ac:dyDescent="0.25">
      <c r="A5" s="5">
        <f t="shared" si="0"/>
        <v>5</v>
      </c>
      <c r="B5" s="4">
        <v>42765</v>
      </c>
      <c r="D5" s="5">
        <f t="shared" si="1"/>
        <v>5</v>
      </c>
      <c r="E5" s="4">
        <v>43129</v>
      </c>
      <c r="G5" s="3">
        <v>5</v>
      </c>
      <c r="H5" s="4">
        <v>43493</v>
      </c>
    </row>
    <row r="6" spans="1:8" x14ac:dyDescent="0.25">
      <c r="A6" s="5">
        <f t="shared" si="0"/>
        <v>6</v>
      </c>
      <c r="B6" s="4">
        <v>42772</v>
      </c>
      <c r="D6" s="5">
        <f t="shared" si="1"/>
        <v>6</v>
      </c>
      <c r="E6" s="4">
        <v>43136</v>
      </c>
      <c r="G6" s="3">
        <v>6</v>
      </c>
      <c r="H6" s="4">
        <v>43500</v>
      </c>
    </row>
    <row r="7" spans="1:8" x14ac:dyDescent="0.25">
      <c r="A7" s="5">
        <f t="shared" si="0"/>
        <v>7</v>
      </c>
      <c r="B7" s="4">
        <v>42779</v>
      </c>
      <c r="D7" s="5">
        <f t="shared" si="1"/>
        <v>7</v>
      </c>
      <c r="E7" s="4">
        <v>43143</v>
      </c>
      <c r="G7" s="3">
        <v>7</v>
      </c>
      <c r="H7" s="4">
        <v>43507</v>
      </c>
    </row>
    <row r="8" spans="1:8" x14ac:dyDescent="0.25">
      <c r="A8" s="5">
        <f t="shared" si="0"/>
        <v>8</v>
      </c>
      <c r="B8" s="4">
        <v>42786</v>
      </c>
      <c r="D8" s="5">
        <f t="shared" si="1"/>
        <v>8</v>
      </c>
      <c r="E8" s="4">
        <v>43150</v>
      </c>
      <c r="G8" s="3">
        <v>8</v>
      </c>
      <c r="H8" s="4">
        <v>43514</v>
      </c>
    </row>
    <row r="9" spans="1:8" x14ac:dyDescent="0.25">
      <c r="A9" s="5">
        <f t="shared" si="0"/>
        <v>9</v>
      </c>
      <c r="B9" s="4">
        <v>42793</v>
      </c>
      <c r="D9" s="5">
        <f t="shared" si="1"/>
        <v>9</v>
      </c>
      <c r="E9" s="4">
        <v>43157</v>
      </c>
      <c r="G9" s="3">
        <v>9</v>
      </c>
      <c r="H9" s="4">
        <v>43521</v>
      </c>
    </row>
    <row r="10" spans="1:8" x14ac:dyDescent="0.25">
      <c r="A10" s="5">
        <f t="shared" si="0"/>
        <v>10</v>
      </c>
      <c r="B10" s="4">
        <v>42800</v>
      </c>
      <c r="D10" s="5">
        <f t="shared" si="1"/>
        <v>10</v>
      </c>
      <c r="E10" s="4">
        <v>43164</v>
      </c>
      <c r="G10" s="3">
        <v>10</v>
      </c>
      <c r="H10" s="4">
        <v>43528</v>
      </c>
    </row>
    <row r="11" spans="1:8" x14ac:dyDescent="0.25">
      <c r="A11" s="5">
        <f t="shared" si="0"/>
        <v>11</v>
      </c>
      <c r="B11" s="4">
        <v>42807</v>
      </c>
      <c r="D11" s="5">
        <f t="shared" si="1"/>
        <v>11</v>
      </c>
      <c r="E11" s="4">
        <v>43171</v>
      </c>
      <c r="G11" s="3">
        <v>11</v>
      </c>
      <c r="H11" s="4">
        <v>43535</v>
      </c>
    </row>
    <row r="12" spans="1:8" x14ac:dyDescent="0.25">
      <c r="A12" s="5">
        <f t="shared" si="0"/>
        <v>12</v>
      </c>
      <c r="B12" s="4">
        <v>42814</v>
      </c>
      <c r="D12" s="5">
        <f t="shared" si="1"/>
        <v>12</v>
      </c>
      <c r="E12" s="4">
        <v>43178</v>
      </c>
      <c r="G12" s="3">
        <v>12</v>
      </c>
      <c r="H12" s="4">
        <v>43542</v>
      </c>
    </row>
    <row r="13" spans="1:8" x14ac:dyDescent="0.25">
      <c r="A13" s="5">
        <f t="shared" si="0"/>
        <v>13</v>
      </c>
      <c r="B13" s="4">
        <v>42821</v>
      </c>
      <c r="D13" s="5">
        <f t="shared" si="1"/>
        <v>13</v>
      </c>
      <c r="E13" s="4">
        <v>43185</v>
      </c>
      <c r="G13" s="3">
        <v>13</v>
      </c>
      <c r="H13" s="4">
        <v>43549</v>
      </c>
    </row>
    <row r="14" spans="1:8" x14ac:dyDescent="0.25">
      <c r="A14" s="5">
        <f t="shared" si="0"/>
        <v>14</v>
      </c>
      <c r="B14" s="4">
        <v>42828</v>
      </c>
      <c r="D14" s="5">
        <f t="shared" si="1"/>
        <v>14</v>
      </c>
      <c r="E14" s="4">
        <v>43192</v>
      </c>
      <c r="G14" s="3">
        <v>14</v>
      </c>
      <c r="H14" s="4">
        <v>43556</v>
      </c>
    </row>
    <row r="15" spans="1:8" x14ac:dyDescent="0.25">
      <c r="A15" s="5">
        <f t="shared" si="0"/>
        <v>15</v>
      </c>
      <c r="B15" s="4">
        <v>42835</v>
      </c>
      <c r="D15" s="5">
        <f t="shared" si="1"/>
        <v>15</v>
      </c>
      <c r="E15" s="4">
        <v>43199</v>
      </c>
      <c r="G15" s="3">
        <v>15</v>
      </c>
      <c r="H15" s="4">
        <v>43563</v>
      </c>
    </row>
    <row r="16" spans="1:8" x14ac:dyDescent="0.25">
      <c r="A16" s="5">
        <f t="shared" si="0"/>
        <v>16</v>
      </c>
      <c r="B16" s="4">
        <v>42842</v>
      </c>
      <c r="D16" s="5">
        <f t="shared" si="1"/>
        <v>16</v>
      </c>
      <c r="E16" s="4">
        <v>43206</v>
      </c>
      <c r="G16" s="3">
        <v>16</v>
      </c>
      <c r="H16" s="4">
        <v>43570</v>
      </c>
    </row>
    <row r="17" spans="1:8" x14ac:dyDescent="0.25">
      <c r="A17" s="5">
        <f t="shared" si="0"/>
        <v>17</v>
      </c>
      <c r="B17" s="4">
        <v>42849</v>
      </c>
      <c r="D17" s="5">
        <f t="shared" si="1"/>
        <v>17</v>
      </c>
      <c r="E17" s="4">
        <v>43213</v>
      </c>
      <c r="G17" s="3">
        <v>17</v>
      </c>
      <c r="H17" s="4">
        <v>43577</v>
      </c>
    </row>
    <row r="18" spans="1:8" x14ac:dyDescent="0.25">
      <c r="A18" s="5">
        <f t="shared" si="0"/>
        <v>18</v>
      </c>
      <c r="B18" s="4">
        <v>42856</v>
      </c>
      <c r="D18" s="5">
        <f t="shared" si="1"/>
        <v>18</v>
      </c>
      <c r="E18" s="4">
        <v>43220</v>
      </c>
      <c r="G18" s="3">
        <v>18</v>
      </c>
      <c r="H18" s="4">
        <v>43584</v>
      </c>
    </row>
    <row r="19" spans="1:8" x14ac:dyDescent="0.25">
      <c r="A19" s="5">
        <f t="shared" si="0"/>
        <v>19</v>
      </c>
      <c r="B19" s="4">
        <v>42863</v>
      </c>
      <c r="D19" s="5">
        <f t="shared" si="1"/>
        <v>19</v>
      </c>
      <c r="E19" s="4">
        <v>43227</v>
      </c>
      <c r="G19" s="3">
        <v>19</v>
      </c>
      <c r="H19" s="4">
        <v>43591</v>
      </c>
    </row>
    <row r="20" spans="1:8" x14ac:dyDescent="0.25">
      <c r="A20" s="5">
        <f t="shared" si="0"/>
        <v>20</v>
      </c>
      <c r="B20" s="4">
        <v>42870</v>
      </c>
      <c r="D20" s="5">
        <f t="shared" si="1"/>
        <v>20</v>
      </c>
      <c r="E20" s="4">
        <v>43234</v>
      </c>
      <c r="G20" s="3">
        <v>20</v>
      </c>
      <c r="H20" s="4">
        <v>43598</v>
      </c>
    </row>
    <row r="21" spans="1:8" x14ac:dyDescent="0.25">
      <c r="A21" s="5">
        <f t="shared" si="0"/>
        <v>21</v>
      </c>
      <c r="B21" s="4">
        <v>42877</v>
      </c>
      <c r="D21" s="5">
        <f t="shared" si="1"/>
        <v>21</v>
      </c>
      <c r="E21" s="4">
        <v>43241</v>
      </c>
      <c r="G21" s="3">
        <v>21</v>
      </c>
      <c r="H21" s="4">
        <v>43605</v>
      </c>
    </row>
    <row r="22" spans="1:8" x14ac:dyDescent="0.25">
      <c r="A22" s="5">
        <f t="shared" si="0"/>
        <v>22</v>
      </c>
      <c r="B22" s="4">
        <v>42884</v>
      </c>
      <c r="D22" s="5">
        <f t="shared" si="1"/>
        <v>22</v>
      </c>
      <c r="E22" s="4">
        <v>43248</v>
      </c>
      <c r="G22" s="3">
        <v>22</v>
      </c>
      <c r="H22" s="4">
        <v>43612</v>
      </c>
    </row>
    <row r="23" spans="1:8" x14ac:dyDescent="0.25">
      <c r="A23" s="5">
        <f t="shared" si="0"/>
        <v>23</v>
      </c>
      <c r="B23" s="4">
        <v>42891</v>
      </c>
      <c r="D23" s="5">
        <f t="shared" si="1"/>
        <v>23</v>
      </c>
      <c r="E23" s="4">
        <v>43255</v>
      </c>
      <c r="G23" s="3">
        <v>23</v>
      </c>
      <c r="H23" s="4">
        <v>43619</v>
      </c>
    </row>
    <row r="24" spans="1:8" x14ac:dyDescent="0.25">
      <c r="A24" s="5">
        <f t="shared" si="0"/>
        <v>24</v>
      </c>
      <c r="B24" s="4">
        <v>42898</v>
      </c>
      <c r="D24" s="5">
        <f t="shared" si="1"/>
        <v>24</v>
      </c>
      <c r="E24" s="4">
        <v>43262</v>
      </c>
      <c r="G24" s="3">
        <v>24</v>
      </c>
      <c r="H24" s="4">
        <v>43626</v>
      </c>
    </row>
    <row r="25" spans="1:8" x14ac:dyDescent="0.25">
      <c r="A25" s="5">
        <f t="shared" si="0"/>
        <v>25</v>
      </c>
      <c r="B25" s="4">
        <v>42905</v>
      </c>
      <c r="D25" s="5">
        <f t="shared" si="1"/>
        <v>25</v>
      </c>
      <c r="E25" s="4">
        <v>43269</v>
      </c>
      <c r="G25" s="3">
        <v>25</v>
      </c>
      <c r="H25" s="4">
        <v>43633</v>
      </c>
    </row>
    <row r="26" spans="1:8" x14ac:dyDescent="0.25">
      <c r="A26" s="5">
        <f t="shared" si="0"/>
        <v>26</v>
      </c>
      <c r="B26" s="4">
        <v>42912</v>
      </c>
      <c r="D26" s="5">
        <f t="shared" si="1"/>
        <v>26</v>
      </c>
      <c r="E26" s="4">
        <v>43276</v>
      </c>
      <c r="G26" s="3">
        <v>26</v>
      </c>
      <c r="H26" s="4">
        <v>43640</v>
      </c>
    </row>
    <row r="27" spans="1:8" x14ac:dyDescent="0.25">
      <c r="A27" s="5">
        <f t="shared" si="0"/>
        <v>27</v>
      </c>
      <c r="B27" s="4">
        <v>42919</v>
      </c>
      <c r="D27" s="5">
        <f t="shared" si="1"/>
        <v>27</v>
      </c>
      <c r="E27" s="4">
        <v>43283</v>
      </c>
      <c r="G27" s="3">
        <v>27</v>
      </c>
      <c r="H27" s="4">
        <v>43647</v>
      </c>
    </row>
    <row r="28" spans="1:8" x14ac:dyDescent="0.25">
      <c r="A28" s="5">
        <f t="shared" si="0"/>
        <v>28</v>
      </c>
      <c r="B28" s="4">
        <v>42926</v>
      </c>
      <c r="D28" s="5">
        <f t="shared" si="1"/>
        <v>28</v>
      </c>
      <c r="E28" s="4">
        <v>43290</v>
      </c>
      <c r="G28" s="3">
        <v>28</v>
      </c>
      <c r="H28" s="4">
        <v>43654</v>
      </c>
    </row>
    <row r="29" spans="1:8" x14ac:dyDescent="0.25">
      <c r="A29" s="5">
        <f t="shared" si="0"/>
        <v>29</v>
      </c>
      <c r="B29" s="4">
        <v>42933</v>
      </c>
      <c r="D29" s="5">
        <f t="shared" si="1"/>
        <v>29</v>
      </c>
      <c r="E29" s="4">
        <v>43297</v>
      </c>
      <c r="G29" s="3">
        <v>29</v>
      </c>
      <c r="H29" s="4">
        <v>43661</v>
      </c>
    </row>
    <row r="30" spans="1:8" x14ac:dyDescent="0.25">
      <c r="A30" s="5">
        <f t="shared" si="0"/>
        <v>30</v>
      </c>
      <c r="B30" s="4">
        <v>42940</v>
      </c>
      <c r="D30" s="5">
        <f t="shared" si="1"/>
        <v>30</v>
      </c>
      <c r="E30" s="4">
        <v>43304</v>
      </c>
      <c r="G30" s="3">
        <v>30</v>
      </c>
      <c r="H30" s="4">
        <v>43668</v>
      </c>
    </row>
    <row r="31" spans="1:8" x14ac:dyDescent="0.25">
      <c r="A31" s="5">
        <f t="shared" si="0"/>
        <v>31</v>
      </c>
      <c r="B31" s="4">
        <v>42947</v>
      </c>
      <c r="D31" s="5">
        <f t="shared" si="1"/>
        <v>31</v>
      </c>
      <c r="E31" s="4">
        <v>43311</v>
      </c>
      <c r="G31" s="3">
        <v>31</v>
      </c>
      <c r="H31" s="4">
        <v>43675</v>
      </c>
    </row>
    <row r="32" spans="1:8" x14ac:dyDescent="0.25">
      <c r="A32" s="5">
        <f t="shared" si="0"/>
        <v>32</v>
      </c>
      <c r="B32" s="4">
        <v>42954</v>
      </c>
      <c r="D32" s="5">
        <f t="shared" si="1"/>
        <v>32</v>
      </c>
      <c r="E32" s="4">
        <v>43318</v>
      </c>
      <c r="G32" s="3">
        <v>32</v>
      </c>
      <c r="H32" s="4">
        <v>43682</v>
      </c>
    </row>
    <row r="33" spans="1:8" x14ac:dyDescent="0.25">
      <c r="A33" s="5">
        <f t="shared" si="0"/>
        <v>33</v>
      </c>
      <c r="B33" s="4">
        <v>42961</v>
      </c>
      <c r="D33" s="5">
        <f t="shared" si="1"/>
        <v>33</v>
      </c>
      <c r="E33" s="4">
        <v>43325</v>
      </c>
      <c r="G33" s="3">
        <v>33</v>
      </c>
      <c r="H33" s="4">
        <v>43689</v>
      </c>
    </row>
    <row r="34" spans="1:8" x14ac:dyDescent="0.25">
      <c r="A34" s="5">
        <f t="shared" si="0"/>
        <v>34</v>
      </c>
      <c r="B34" s="4">
        <v>42968</v>
      </c>
      <c r="D34" s="5">
        <f t="shared" si="1"/>
        <v>34</v>
      </c>
      <c r="E34" s="4">
        <v>43332</v>
      </c>
      <c r="G34" s="3">
        <v>34</v>
      </c>
      <c r="H34" s="4">
        <v>43696</v>
      </c>
    </row>
    <row r="35" spans="1:8" x14ac:dyDescent="0.25">
      <c r="A35" s="5">
        <f t="shared" si="0"/>
        <v>35</v>
      </c>
      <c r="B35" s="4">
        <v>42975</v>
      </c>
      <c r="D35" s="5">
        <f t="shared" si="1"/>
        <v>35</v>
      </c>
      <c r="E35" s="4">
        <v>43339</v>
      </c>
      <c r="G35" s="3">
        <v>35</v>
      </c>
      <c r="H35" s="4">
        <v>43703</v>
      </c>
    </row>
    <row r="36" spans="1:8" x14ac:dyDescent="0.25">
      <c r="A36" s="5">
        <f t="shared" si="0"/>
        <v>36</v>
      </c>
      <c r="B36" s="4">
        <v>42982</v>
      </c>
      <c r="D36" s="5">
        <f t="shared" si="1"/>
        <v>36</v>
      </c>
      <c r="E36" s="4">
        <v>43346</v>
      </c>
      <c r="G36" s="3">
        <v>36</v>
      </c>
      <c r="H36" s="4">
        <v>43710</v>
      </c>
    </row>
    <row r="37" spans="1:8" x14ac:dyDescent="0.25">
      <c r="A37" s="5">
        <f t="shared" si="0"/>
        <v>37</v>
      </c>
      <c r="B37" s="4">
        <v>42989</v>
      </c>
      <c r="D37" s="5">
        <f t="shared" si="1"/>
        <v>37</v>
      </c>
      <c r="E37" s="4">
        <v>43353</v>
      </c>
      <c r="G37" s="3">
        <v>37</v>
      </c>
      <c r="H37" s="4">
        <v>43717</v>
      </c>
    </row>
    <row r="38" spans="1:8" x14ac:dyDescent="0.25">
      <c r="A38" s="5">
        <f t="shared" si="0"/>
        <v>38</v>
      </c>
      <c r="B38" s="4">
        <v>42996</v>
      </c>
      <c r="D38" s="5">
        <f t="shared" si="1"/>
        <v>38</v>
      </c>
      <c r="E38" s="4">
        <v>43360</v>
      </c>
      <c r="G38" s="3">
        <v>38</v>
      </c>
      <c r="H38" s="4">
        <v>43724</v>
      </c>
    </row>
    <row r="39" spans="1:8" x14ac:dyDescent="0.25">
      <c r="A39" s="5">
        <f t="shared" si="0"/>
        <v>39</v>
      </c>
      <c r="B39" s="4">
        <v>43003</v>
      </c>
      <c r="D39" s="5">
        <f t="shared" si="1"/>
        <v>39</v>
      </c>
      <c r="E39" s="4">
        <v>43367</v>
      </c>
      <c r="G39" s="3">
        <v>39</v>
      </c>
      <c r="H39" s="4">
        <v>43731</v>
      </c>
    </row>
    <row r="40" spans="1:8" x14ac:dyDescent="0.25">
      <c r="A40" s="5">
        <f t="shared" si="0"/>
        <v>40</v>
      </c>
      <c r="B40" s="4">
        <v>43010</v>
      </c>
      <c r="D40" s="5">
        <f t="shared" si="1"/>
        <v>40</v>
      </c>
      <c r="E40" s="4">
        <v>43374</v>
      </c>
      <c r="G40" s="3">
        <v>40</v>
      </c>
      <c r="H40" s="4">
        <v>43738</v>
      </c>
    </row>
    <row r="41" spans="1:8" x14ac:dyDescent="0.25">
      <c r="A41" s="5">
        <f t="shared" si="0"/>
        <v>41</v>
      </c>
      <c r="B41" s="4">
        <v>43017</v>
      </c>
      <c r="D41" s="5">
        <f t="shared" si="1"/>
        <v>41</v>
      </c>
      <c r="E41" s="4">
        <v>43381</v>
      </c>
      <c r="G41" s="3">
        <v>41</v>
      </c>
      <c r="H41" s="4">
        <v>43745</v>
      </c>
    </row>
    <row r="42" spans="1:8" x14ac:dyDescent="0.25">
      <c r="A42" s="5">
        <f t="shared" si="0"/>
        <v>42</v>
      </c>
      <c r="B42" s="4">
        <v>43024</v>
      </c>
      <c r="D42" s="5">
        <f t="shared" si="1"/>
        <v>42</v>
      </c>
      <c r="E42" s="4">
        <v>43388</v>
      </c>
      <c r="G42" s="3">
        <v>42</v>
      </c>
      <c r="H42" s="4">
        <v>43752</v>
      </c>
    </row>
    <row r="43" spans="1:8" x14ac:dyDescent="0.25">
      <c r="A43" s="5">
        <f t="shared" si="0"/>
        <v>43</v>
      </c>
      <c r="B43" s="4">
        <v>43031</v>
      </c>
      <c r="D43" s="5">
        <f t="shared" si="1"/>
        <v>43</v>
      </c>
      <c r="E43" s="4">
        <v>43395</v>
      </c>
      <c r="G43" s="3">
        <v>43</v>
      </c>
      <c r="H43" s="4">
        <v>43759</v>
      </c>
    </row>
    <row r="44" spans="1:8" x14ac:dyDescent="0.25">
      <c r="A44" s="5">
        <f t="shared" si="0"/>
        <v>44</v>
      </c>
      <c r="B44" s="4">
        <v>43038</v>
      </c>
      <c r="D44" s="5">
        <f t="shared" si="1"/>
        <v>44</v>
      </c>
      <c r="E44" s="4">
        <v>43402</v>
      </c>
      <c r="G44" s="3">
        <v>44</v>
      </c>
      <c r="H44" s="4">
        <v>43766</v>
      </c>
    </row>
    <row r="45" spans="1:8" x14ac:dyDescent="0.25">
      <c r="A45" s="5">
        <f t="shared" si="0"/>
        <v>45</v>
      </c>
      <c r="B45" s="4">
        <v>43045</v>
      </c>
      <c r="D45" s="5">
        <f t="shared" si="1"/>
        <v>45</v>
      </c>
      <c r="E45" s="4">
        <v>43409</v>
      </c>
      <c r="G45" s="3">
        <v>45</v>
      </c>
      <c r="H45" s="4">
        <v>43773</v>
      </c>
    </row>
    <row r="46" spans="1:8" x14ac:dyDescent="0.25">
      <c r="A46" s="5">
        <f t="shared" si="0"/>
        <v>46</v>
      </c>
      <c r="B46" s="4">
        <v>43052</v>
      </c>
      <c r="D46" s="5">
        <f t="shared" si="1"/>
        <v>46</v>
      </c>
      <c r="E46" s="4">
        <v>43416</v>
      </c>
      <c r="G46" s="3">
        <v>46</v>
      </c>
      <c r="H46" s="4">
        <v>43780</v>
      </c>
    </row>
    <row r="47" spans="1:8" x14ac:dyDescent="0.25">
      <c r="A47" s="5">
        <f t="shared" si="0"/>
        <v>47</v>
      </c>
      <c r="B47" s="4">
        <v>43059</v>
      </c>
      <c r="D47" s="5">
        <f t="shared" si="1"/>
        <v>47</v>
      </c>
      <c r="E47" s="4">
        <v>43423</v>
      </c>
      <c r="G47" s="3">
        <v>47</v>
      </c>
      <c r="H47" s="4">
        <v>43787</v>
      </c>
    </row>
    <row r="48" spans="1:8" x14ac:dyDescent="0.25">
      <c r="A48" s="5">
        <f t="shared" si="0"/>
        <v>48</v>
      </c>
      <c r="B48" s="4">
        <v>43066</v>
      </c>
      <c r="D48" s="5">
        <f t="shared" si="1"/>
        <v>48</v>
      </c>
      <c r="E48" s="4">
        <v>43430</v>
      </c>
      <c r="G48" s="3">
        <v>48</v>
      </c>
      <c r="H48" s="4">
        <v>43794</v>
      </c>
    </row>
    <row r="49" spans="1:8" x14ac:dyDescent="0.25">
      <c r="A49" s="5">
        <f t="shared" si="0"/>
        <v>49</v>
      </c>
      <c r="B49" s="4">
        <v>43073</v>
      </c>
      <c r="D49" s="5">
        <f t="shared" si="1"/>
        <v>49</v>
      </c>
      <c r="E49" s="4">
        <v>43437</v>
      </c>
      <c r="G49" s="3">
        <v>49</v>
      </c>
      <c r="H49" s="4">
        <v>43801</v>
      </c>
    </row>
    <row r="50" spans="1:8" x14ac:dyDescent="0.25">
      <c r="A50" s="5">
        <f t="shared" si="0"/>
        <v>50</v>
      </c>
      <c r="B50" s="4">
        <v>43080</v>
      </c>
      <c r="D50" s="5">
        <f t="shared" si="1"/>
        <v>50</v>
      </c>
      <c r="E50" s="4">
        <v>43444</v>
      </c>
      <c r="G50" s="3">
        <v>50</v>
      </c>
      <c r="H50" s="4">
        <v>43808</v>
      </c>
    </row>
    <row r="51" spans="1:8" x14ac:dyDescent="0.25">
      <c r="A51" s="5">
        <f t="shared" si="0"/>
        <v>51</v>
      </c>
      <c r="B51" s="4">
        <v>43087</v>
      </c>
      <c r="D51" s="5">
        <f t="shared" si="1"/>
        <v>51</v>
      </c>
      <c r="E51" s="4">
        <v>43451</v>
      </c>
      <c r="G51" s="3">
        <v>51</v>
      </c>
      <c r="H51" s="4">
        <v>43815</v>
      </c>
    </row>
    <row r="52" spans="1:8" x14ac:dyDescent="0.25">
      <c r="A52" s="5">
        <f>WEEKNUM(B52,21)</f>
        <v>52</v>
      </c>
      <c r="B52" s="4">
        <v>43094</v>
      </c>
      <c r="D52" s="5">
        <f>WEEKNUM(E52,21)</f>
        <v>52</v>
      </c>
      <c r="E52" s="4">
        <v>43458</v>
      </c>
      <c r="G52" s="3">
        <v>52</v>
      </c>
      <c r="H52" s="4">
        <v>43822</v>
      </c>
    </row>
    <row r="53" spans="1:8" x14ac:dyDescent="0.25">
      <c r="A53" s="5"/>
      <c r="B53" s="4"/>
      <c r="D53" s="5"/>
      <c r="E53" s="4"/>
    </row>
    <row r="54" spans="1:8" x14ac:dyDescent="0.25">
      <c r="A54" s="5"/>
      <c r="B54" s="4"/>
      <c r="D54" s="5"/>
    </row>
    <row r="55" spans="1:8" x14ac:dyDescent="0.25">
      <c r="A55" s="5"/>
      <c r="B55" s="3"/>
      <c r="D55" s="5"/>
    </row>
    <row r="56" spans="1:8" x14ac:dyDescent="0.25">
      <c r="A56" s="4"/>
      <c r="B56" s="3"/>
      <c r="D56" s="4"/>
    </row>
    <row r="57" spans="1:8" x14ac:dyDescent="0.25">
      <c r="A57" s="4"/>
      <c r="B57" s="3"/>
      <c r="D57" s="4"/>
    </row>
    <row r="58" spans="1:8" x14ac:dyDescent="0.25">
      <c r="A58" s="4"/>
      <c r="B58" s="3"/>
      <c r="D58" s="4"/>
    </row>
    <row r="59" spans="1:8" x14ac:dyDescent="0.25">
      <c r="A59" s="4"/>
      <c r="B59" s="3"/>
      <c r="D59" s="4"/>
    </row>
    <row r="60" spans="1:8" x14ac:dyDescent="0.25">
      <c r="A60" s="4"/>
      <c r="B60" s="3"/>
      <c r="D60" s="4"/>
    </row>
    <row r="61" spans="1:8" x14ac:dyDescent="0.25">
      <c r="A61" s="4"/>
      <c r="B61" s="3"/>
      <c r="D61" s="4"/>
    </row>
    <row r="62" spans="1:8" x14ac:dyDescent="0.25">
      <c r="A62" s="4"/>
      <c r="B62" s="3"/>
      <c r="D62" s="4"/>
    </row>
    <row r="63" spans="1:8" x14ac:dyDescent="0.25">
      <c r="A63" s="4"/>
      <c r="B63" s="3"/>
      <c r="D63" s="4"/>
    </row>
    <row r="64" spans="1:8" x14ac:dyDescent="0.25">
      <c r="A64" s="4"/>
      <c r="B64" s="3"/>
      <c r="D64" s="4"/>
    </row>
    <row r="65" spans="1:4" x14ac:dyDescent="0.25">
      <c r="A65" s="4"/>
      <c r="B65" s="3"/>
      <c r="D65" s="4"/>
    </row>
    <row r="66" spans="1:4" x14ac:dyDescent="0.25">
      <c r="A66" s="4"/>
      <c r="B66" s="3"/>
      <c r="D66" s="4"/>
    </row>
    <row r="67" spans="1:4" x14ac:dyDescent="0.25">
      <c r="A67" s="4"/>
      <c r="B67" s="3"/>
      <c r="D67" s="4"/>
    </row>
    <row r="68" spans="1:4" x14ac:dyDescent="0.25">
      <c r="A68" s="4"/>
      <c r="B68" s="3"/>
      <c r="D68" s="4"/>
    </row>
    <row r="69" spans="1:4" x14ac:dyDescent="0.25">
      <c r="A69" s="4"/>
      <c r="B69" s="3"/>
      <c r="D69" s="4"/>
    </row>
    <row r="70" spans="1:4" x14ac:dyDescent="0.25">
      <c r="A70" s="4"/>
      <c r="B70" s="3"/>
      <c r="D70" s="4"/>
    </row>
    <row r="71" spans="1:4" x14ac:dyDescent="0.25">
      <c r="A71" s="4"/>
      <c r="B71" s="3"/>
      <c r="D71" s="4"/>
    </row>
    <row r="72" spans="1:4" x14ac:dyDescent="0.25">
      <c r="A72" s="4"/>
      <c r="B72" s="3"/>
      <c r="D72" s="4"/>
    </row>
    <row r="73" spans="1:4" x14ac:dyDescent="0.25">
      <c r="A73" s="4"/>
      <c r="B73" s="3"/>
      <c r="D73" s="4"/>
    </row>
    <row r="74" spans="1:4" x14ac:dyDescent="0.25">
      <c r="A74" s="4"/>
      <c r="B74" s="3"/>
      <c r="D74" s="4"/>
    </row>
    <row r="75" spans="1:4" x14ac:dyDescent="0.25">
      <c r="A75" s="4"/>
      <c r="B75" s="3"/>
      <c r="D75" s="4"/>
    </row>
    <row r="76" spans="1:4" x14ac:dyDescent="0.25">
      <c r="A76" s="4"/>
      <c r="B76" s="3"/>
      <c r="D76" s="4"/>
    </row>
    <row r="77" spans="1:4" x14ac:dyDescent="0.25">
      <c r="A77" s="4"/>
      <c r="B77" s="3"/>
      <c r="D77" s="4"/>
    </row>
    <row r="78" spans="1:4" x14ac:dyDescent="0.25">
      <c r="A78" s="4"/>
      <c r="B78" s="3"/>
      <c r="D78" s="4"/>
    </row>
    <row r="79" spans="1:4" x14ac:dyDescent="0.25">
      <c r="A79" s="4"/>
      <c r="B79" s="3"/>
      <c r="D79" s="4"/>
    </row>
    <row r="80" spans="1:4" x14ac:dyDescent="0.25">
      <c r="A80" s="4"/>
      <c r="B80" s="3"/>
      <c r="D80" s="4"/>
    </row>
    <row r="81" spans="1:4" x14ac:dyDescent="0.25">
      <c r="A81" s="4"/>
      <c r="B81" s="3"/>
      <c r="D81" s="4"/>
    </row>
    <row r="82" spans="1:4" x14ac:dyDescent="0.25">
      <c r="A82" s="4"/>
      <c r="B82" s="3"/>
      <c r="D82" s="4"/>
    </row>
    <row r="83" spans="1:4" x14ac:dyDescent="0.25">
      <c r="A83" s="4"/>
      <c r="B83" s="3"/>
      <c r="D83" s="4"/>
    </row>
    <row r="84" spans="1:4" x14ac:dyDescent="0.25">
      <c r="A84" s="4"/>
      <c r="B84" s="3"/>
      <c r="D84" s="4"/>
    </row>
    <row r="85" spans="1:4" x14ac:dyDescent="0.25">
      <c r="A85" s="4"/>
      <c r="B85" s="3"/>
      <c r="D85" s="4"/>
    </row>
    <row r="86" spans="1:4" x14ac:dyDescent="0.25">
      <c r="A86" s="4"/>
      <c r="B86" s="3"/>
      <c r="D86" s="4"/>
    </row>
    <row r="87" spans="1:4" x14ac:dyDescent="0.25">
      <c r="A87" s="4"/>
      <c r="B87" s="3"/>
      <c r="D87" s="4"/>
    </row>
    <row r="88" spans="1:4" x14ac:dyDescent="0.25">
      <c r="A88" s="4"/>
      <c r="B88" s="3"/>
      <c r="D88" s="4"/>
    </row>
    <row r="89" spans="1:4" x14ac:dyDescent="0.25">
      <c r="A89" s="4"/>
      <c r="B89" s="3"/>
      <c r="D89" s="4"/>
    </row>
    <row r="90" spans="1:4" x14ac:dyDescent="0.25">
      <c r="A90" s="4"/>
      <c r="B90" s="3"/>
      <c r="D90" s="4"/>
    </row>
    <row r="91" spans="1:4" x14ac:dyDescent="0.25">
      <c r="A91" s="4"/>
      <c r="B91" s="3"/>
      <c r="D91" s="4"/>
    </row>
    <row r="92" spans="1:4" x14ac:dyDescent="0.25">
      <c r="A92" s="4"/>
      <c r="B92" s="3"/>
      <c r="D92" s="4"/>
    </row>
    <row r="93" spans="1:4" x14ac:dyDescent="0.25">
      <c r="A93" s="4"/>
      <c r="B93" s="3"/>
      <c r="D93" s="4"/>
    </row>
    <row r="94" spans="1:4" x14ac:dyDescent="0.25">
      <c r="A94" s="4"/>
      <c r="B94" s="3"/>
      <c r="D94" s="4"/>
    </row>
    <row r="95" spans="1:4" x14ac:dyDescent="0.25">
      <c r="A95" s="4"/>
      <c r="B95" s="3"/>
      <c r="D95" s="4"/>
    </row>
    <row r="96" spans="1:4" x14ac:dyDescent="0.25">
      <c r="A96" s="4"/>
      <c r="B96" s="3"/>
      <c r="D96" s="4"/>
    </row>
    <row r="97" spans="1:4" x14ac:dyDescent="0.25">
      <c r="A97" s="4"/>
      <c r="B97" s="3"/>
      <c r="D97" s="4"/>
    </row>
    <row r="98" spans="1:4" x14ac:dyDescent="0.25">
      <c r="A98" s="4"/>
      <c r="B98" s="3"/>
      <c r="D98" s="4"/>
    </row>
    <row r="99" spans="1:4" x14ac:dyDescent="0.25">
      <c r="A99" s="4"/>
      <c r="B99" s="3"/>
      <c r="D99" s="4"/>
    </row>
    <row r="100" spans="1:4" x14ac:dyDescent="0.25">
      <c r="A100" s="4"/>
      <c r="B100" s="3"/>
      <c r="D100" s="4"/>
    </row>
    <row r="101" spans="1:4" x14ac:dyDescent="0.25">
      <c r="A101" s="4"/>
      <c r="B101" s="3"/>
      <c r="D101" s="4"/>
    </row>
    <row r="102" spans="1:4" x14ac:dyDescent="0.25">
      <c r="A102" s="4"/>
      <c r="B102" s="3"/>
      <c r="D102" s="4"/>
    </row>
    <row r="103" spans="1:4" x14ac:dyDescent="0.25">
      <c r="A103" s="4"/>
      <c r="B103" s="3"/>
      <c r="D103" s="4"/>
    </row>
    <row r="104" spans="1:4" x14ac:dyDescent="0.25">
      <c r="A104" s="4"/>
      <c r="B104" s="3"/>
      <c r="D104" s="4"/>
    </row>
    <row r="105" spans="1:4" x14ac:dyDescent="0.25">
      <c r="A105" s="4"/>
      <c r="B105" s="3"/>
      <c r="D105" s="4"/>
    </row>
    <row r="106" spans="1:4" x14ac:dyDescent="0.25">
      <c r="A106" s="4"/>
      <c r="B106" s="3"/>
      <c r="D106" s="4"/>
    </row>
    <row r="107" spans="1:4" x14ac:dyDescent="0.25">
      <c r="A107" s="4"/>
      <c r="B107" s="3"/>
      <c r="D107" s="4"/>
    </row>
    <row r="108" spans="1:4" x14ac:dyDescent="0.25">
      <c r="A108" s="4"/>
      <c r="B108" s="3"/>
      <c r="D108" s="4"/>
    </row>
    <row r="109" spans="1:4" x14ac:dyDescent="0.25">
      <c r="A109" s="4"/>
      <c r="B109" s="3"/>
      <c r="D109" s="4"/>
    </row>
    <row r="110" spans="1:4" x14ac:dyDescent="0.25">
      <c r="A110" s="4"/>
      <c r="B110" s="3"/>
      <c r="D110" s="4"/>
    </row>
    <row r="111" spans="1:4" x14ac:dyDescent="0.25">
      <c r="A111" s="4"/>
      <c r="B111" s="3"/>
      <c r="D111" s="4"/>
    </row>
    <row r="112" spans="1:4" x14ac:dyDescent="0.25">
      <c r="A112" s="4"/>
      <c r="B112" s="3"/>
      <c r="D112" s="4"/>
    </row>
    <row r="113" spans="1:4" x14ac:dyDescent="0.25">
      <c r="A113" s="4"/>
      <c r="B113" s="3"/>
      <c r="D113" s="4"/>
    </row>
    <row r="114" spans="1:4" x14ac:dyDescent="0.25">
      <c r="A114" s="4"/>
      <c r="B114" s="3"/>
      <c r="D114" s="4"/>
    </row>
    <row r="115" spans="1:4" x14ac:dyDescent="0.25">
      <c r="A115" s="4"/>
      <c r="B115" s="3"/>
      <c r="D115" s="4"/>
    </row>
    <row r="116" spans="1:4" x14ac:dyDescent="0.25">
      <c r="A116" s="4"/>
      <c r="B116" s="3"/>
      <c r="D116" s="4"/>
    </row>
    <row r="117" spans="1:4" x14ac:dyDescent="0.25">
      <c r="A117" s="4"/>
      <c r="B117" s="3"/>
      <c r="D117" s="4"/>
    </row>
    <row r="118" spans="1:4" x14ac:dyDescent="0.25">
      <c r="A118" s="4"/>
      <c r="B118" s="3"/>
      <c r="D118" s="4"/>
    </row>
    <row r="119" spans="1:4" x14ac:dyDescent="0.25">
      <c r="A119" s="4"/>
      <c r="B119" s="3"/>
      <c r="D119" s="4"/>
    </row>
    <row r="120" spans="1:4" x14ac:dyDescent="0.25">
      <c r="A120" s="4"/>
      <c r="B120" s="3"/>
      <c r="D120" s="4"/>
    </row>
    <row r="121" spans="1:4" x14ac:dyDescent="0.25">
      <c r="A121" s="4"/>
      <c r="B121" s="3"/>
      <c r="D121" s="4"/>
    </row>
    <row r="122" spans="1:4" x14ac:dyDescent="0.25">
      <c r="A122" s="4"/>
      <c r="B122" s="3"/>
      <c r="D122" s="4"/>
    </row>
    <row r="123" spans="1:4" x14ac:dyDescent="0.25">
      <c r="A123" s="4"/>
      <c r="B123" s="3"/>
      <c r="D123" s="4"/>
    </row>
    <row r="124" spans="1:4" x14ac:dyDescent="0.25">
      <c r="A124" s="4"/>
      <c r="B124" s="3"/>
      <c r="D124" s="4"/>
    </row>
    <row r="125" spans="1:4" x14ac:dyDescent="0.25">
      <c r="A125" s="4"/>
      <c r="B125" s="3"/>
      <c r="D125" s="4"/>
    </row>
    <row r="126" spans="1:4" x14ac:dyDescent="0.25">
      <c r="A126" s="4"/>
      <c r="B126" s="3"/>
      <c r="D126" s="4"/>
    </row>
    <row r="127" spans="1:4" x14ac:dyDescent="0.25">
      <c r="A127" s="4"/>
      <c r="B127" s="3"/>
      <c r="D127" s="4"/>
    </row>
    <row r="128" spans="1:4" x14ac:dyDescent="0.25">
      <c r="A128" s="4"/>
      <c r="B128" s="3"/>
      <c r="D128" s="4"/>
    </row>
    <row r="129" spans="1:4" x14ac:dyDescent="0.25">
      <c r="A129" s="4"/>
      <c r="B129" s="3"/>
      <c r="D129" s="4"/>
    </row>
    <row r="130" spans="1:4" x14ac:dyDescent="0.25">
      <c r="A130" s="4"/>
      <c r="B130" s="3"/>
      <c r="D130" s="4"/>
    </row>
    <row r="131" spans="1:4" x14ac:dyDescent="0.25">
      <c r="A131" s="4"/>
      <c r="B131" s="3"/>
      <c r="D131" s="4"/>
    </row>
    <row r="132" spans="1:4" x14ac:dyDescent="0.25">
      <c r="A132" s="4"/>
      <c r="B132" s="3"/>
      <c r="D132" s="4"/>
    </row>
    <row r="133" spans="1:4" x14ac:dyDescent="0.25">
      <c r="A133" s="4"/>
      <c r="B133" s="3"/>
      <c r="D133" s="4"/>
    </row>
    <row r="134" spans="1:4" x14ac:dyDescent="0.25">
      <c r="A134" s="4"/>
      <c r="B134" s="3"/>
      <c r="D134" s="4"/>
    </row>
    <row r="135" spans="1:4" x14ac:dyDescent="0.25">
      <c r="A135" s="4"/>
      <c r="B135" s="3"/>
      <c r="D135" s="4"/>
    </row>
    <row r="136" spans="1:4" x14ac:dyDescent="0.25">
      <c r="A136" s="4"/>
      <c r="B136" s="3"/>
      <c r="D136" s="4"/>
    </row>
    <row r="137" spans="1:4" x14ac:dyDescent="0.25">
      <c r="A137" s="4"/>
      <c r="B137" s="3"/>
      <c r="D137" s="4"/>
    </row>
    <row r="138" spans="1:4" x14ac:dyDescent="0.25">
      <c r="A138" s="4"/>
      <c r="B138" s="3"/>
      <c r="D138" s="4"/>
    </row>
    <row r="139" spans="1:4" x14ac:dyDescent="0.25">
      <c r="A139" s="4"/>
      <c r="B139" s="3"/>
      <c r="D139" s="4"/>
    </row>
    <row r="140" spans="1:4" x14ac:dyDescent="0.25">
      <c r="A140" s="4"/>
      <c r="B140" s="3"/>
      <c r="D140" s="4"/>
    </row>
    <row r="141" spans="1:4" x14ac:dyDescent="0.25">
      <c r="A141" s="4"/>
      <c r="B141" s="3"/>
      <c r="D141" s="4"/>
    </row>
    <row r="142" spans="1:4" x14ac:dyDescent="0.25">
      <c r="A142" s="4"/>
      <c r="B142" s="3"/>
      <c r="D142" s="4"/>
    </row>
    <row r="143" spans="1:4" x14ac:dyDescent="0.25">
      <c r="A143" s="4"/>
      <c r="B143" s="3"/>
      <c r="D143" s="4"/>
    </row>
    <row r="144" spans="1:4" x14ac:dyDescent="0.25">
      <c r="A144" s="4"/>
      <c r="B144" s="3"/>
      <c r="D144" s="4"/>
    </row>
    <row r="145" spans="1:4" x14ac:dyDescent="0.25">
      <c r="A145" s="4"/>
      <c r="B145" s="3"/>
      <c r="D145" s="4"/>
    </row>
    <row r="146" spans="1:4" x14ac:dyDescent="0.25">
      <c r="A146" s="4"/>
      <c r="B146" s="3"/>
      <c r="D146" s="4"/>
    </row>
    <row r="147" spans="1:4" x14ac:dyDescent="0.25">
      <c r="A147" s="4"/>
      <c r="B147" s="3"/>
      <c r="D147" s="4"/>
    </row>
    <row r="148" spans="1:4" x14ac:dyDescent="0.25">
      <c r="A148" s="4"/>
      <c r="B148" s="3"/>
      <c r="D148" s="4"/>
    </row>
    <row r="149" spans="1:4" x14ac:dyDescent="0.25">
      <c r="A149" s="4"/>
      <c r="B149" s="3"/>
      <c r="D149" s="4"/>
    </row>
    <row r="150" spans="1:4" x14ac:dyDescent="0.25">
      <c r="A150" s="4"/>
      <c r="B150" s="3"/>
      <c r="D150" s="4"/>
    </row>
    <row r="151" spans="1:4" x14ac:dyDescent="0.25">
      <c r="A151" s="4"/>
      <c r="B151" s="3"/>
      <c r="D151" s="4"/>
    </row>
    <row r="152" spans="1:4" x14ac:dyDescent="0.25">
      <c r="A152" s="4"/>
      <c r="B152" s="3"/>
      <c r="D152" s="4"/>
    </row>
    <row r="153" spans="1:4" x14ac:dyDescent="0.25">
      <c r="A153" s="4"/>
      <c r="B153" s="3"/>
      <c r="D153" s="4"/>
    </row>
    <row r="154" spans="1:4" x14ac:dyDescent="0.25">
      <c r="A154" s="4"/>
      <c r="B154" s="3"/>
      <c r="D154" s="4"/>
    </row>
    <row r="155" spans="1:4" x14ac:dyDescent="0.25">
      <c r="A155" s="4"/>
      <c r="B155" s="3"/>
      <c r="D155" s="4"/>
    </row>
    <row r="156" spans="1:4" x14ac:dyDescent="0.25">
      <c r="A156" s="4"/>
      <c r="B156" s="3"/>
      <c r="D156" s="4"/>
    </row>
    <row r="157" spans="1:4" x14ac:dyDescent="0.25">
      <c r="A157" s="4"/>
      <c r="B157" s="3"/>
      <c r="D157" s="4"/>
    </row>
    <row r="158" spans="1:4" x14ac:dyDescent="0.25">
      <c r="A158" s="4"/>
      <c r="B158" s="3"/>
      <c r="D158" s="4"/>
    </row>
    <row r="159" spans="1:4" x14ac:dyDescent="0.25">
      <c r="A159" s="4"/>
      <c r="B159" s="3"/>
      <c r="D159" s="4"/>
    </row>
    <row r="160" spans="1:4" x14ac:dyDescent="0.25">
      <c r="A160" s="4"/>
      <c r="B160" s="3"/>
      <c r="D160" s="4"/>
    </row>
    <row r="161" spans="1:4" x14ac:dyDescent="0.25">
      <c r="A161" s="4"/>
      <c r="B161" s="3"/>
      <c r="D161" s="4"/>
    </row>
    <row r="162" spans="1:4" x14ac:dyDescent="0.25">
      <c r="A162" s="4"/>
      <c r="B162" s="3"/>
      <c r="D162" s="4"/>
    </row>
    <row r="163" spans="1:4" x14ac:dyDescent="0.25">
      <c r="A163" s="4"/>
      <c r="B163" s="3"/>
      <c r="D163" s="4"/>
    </row>
    <row r="164" spans="1:4" x14ac:dyDescent="0.25">
      <c r="A164" s="4"/>
      <c r="B164" s="3"/>
      <c r="D164" s="4"/>
    </row>
    <row r="165" spans="1:4" x14ac:dyDescent="0.25">
      <c r="A165" s="4"/>
      <c r="B165" s="3"/>
      <c r="D165" s="4"/>
    </row>
    <row r="166" spans="1:4" x14ac:dyDescent="0.25">
      <c r="A166" s="4"/>
      <c r="B166" s="3"/>
      <c r="D166" s="4"/>
    </row>
    <row r="167" spans="1:4" x14ac:dyDescent="0.25">
      <c r="A167" s="4"/>
      <c r="B167" s="3"/>
      <c r="D167" s="4"/>
    </row>
    <row r="168" spans="1:4" x14ac:dyDescent="0.25">
      <c r="A168" s="4"/>
      <c r="B168" s="3"/>
      <c r="D168" s="4"/>
    </row>
    <row r="169" spans="1:4" x14ac:dyDescent="0.25">
      <c r="A169" s="4"/>
      <c r="B169" s="3"/>
      <c r="D169" s="4"/>
    </row>
    <row r="170" spans="1:4" x14ac:dyDescent="0.25">
      <c r="A170" s="4"/>
      <c r="B170" s="3"/>
      <c r="D170" s="4"/>
    </row>
    <row r="171" spans="1:4" x14ac:dyDescent="0.25">
      <c r="A171" s="4"/>
      <c r="B171" s="3"/>
      <c r="D171" s="4"/>
    </row>
    <row r="172" spans="1:4" x14ac:dyDescent="0.25">
      <c r="A172" s="4"/>
      <c r="B172" s="3"/>
      <c r="D172" s="4"/>
    </row>
    <row r="173" spans="1:4" x14ac:dyDescent="0.25">
      <c r="A173" s="4"/>
      <c r="B173" s="3"/>
      <c r="D173" s="4"/>
    </row>
    <row r="174" spans="1:4" x14ac:dyDescent="0.25">
      <c r="A174" s="4"/>
      <c r="B174" s="3"/>
      <c r="D174" s="4"/>
    </row>
    <row r="175" spans="1:4" x14ac:dyDescent="0.25">
      <c r="A175" s="4"/>
      <c r="B175" s="3"/>
      <c r="D175" s="4"/>
    </row>
    <row r="176" spans="1:4" x14ac:dyDescent="0.25">
      <c r="A176" s="4"/>
      <c r="B176" s="3"/>
      <c r="D176" s="4"/>
    </row>
    <row r="177" spans="1:4" x14ac:dyDescent="0.25">
      <c r="A177" s="4"/>
      <c r="B177" s="3"/>
      <c r="D177" s="4"/>
    </row>
    <row r="178" spans="1:4" x14ac:dyDescent="0.25">
      <c r="A178" s="4"/>
      <c r="B178" s="3"/>
      <c r="D178" s="4"/>
    </row>
    <row r="179" spans="1:4" x14ac:dyDescent="0.25">
      <c r="A179" s="4"/>
      <c r="B179" s="3"/>
      <c r="D179" s="4"/>
    </row>
    <row r="180" spans="1:4" x14ac:dyDescent="0.25">
      <c r="A180" s="4"/>
      <c r="B180" s="3"/>
      <c r="D180" s="4"/>
    </row>
    <row r="181" spans="1:4" x14ac:dyDescent="0.25">
      <c r="A181" s="4"/>
      <c r="B181" s="3"/>
      <c r="D181" s="4"/>
    </row>
    <row r="182" spans="1:4" x14ac:dyDescent="0.25">
      <c r="A182" s="4"/>
      <c r="B182" s="3"/>
      <c r="D182" s="4"/>
    </row>
    <row r="183" spans="1:4" x14ac:dyDescent="0.25">
      <c r="A183" s="4"/>
      <c r="B183" s="3"/>
      <c r="D183" s="4"/>
    </row>
    <row r="184" spans="1:4" x14ac:dyDescent="0.25">
      <c r="A184" s="4"/>
      <c r="B184" s="3"/>
      <c r="D184" s="4"/>
    </row>
    <row r="185" spans="1:4" x14ac:dyDescent="0.25">
      <c r="A185" s="4"/>
      <c r="B185" s="3"/>
      <c r="D185" s="4"/>
    </row>
    <row r="186" spans="1:4" x14ac:dyDescent="0.25">
      <c r="A186" s="4"/>
      <c r="B186" s="3"/>
      <c r="D186" s="4"/>
    </row>
    <row r="187" spans="1:4" x14ac:dyDescent="0.25">
      <c r="A187" s="4"/>
      <c r="B187" s="3"/>
      <c r="D187" s="4"/>
    </row>
    <row r="188" spans="1:4" x14ac:dyDescent="0.25">
      <c r="A188" s="4"/>
      <c r="B188" s="3"/>
      <c r="D188" s="4"/>
    </row>
    <row r="189" spans="1:4" x14ac:dyDescent="0.25">
      <c r="A189" s="4"/>
      <c r="B189" s="3"/>
      <c r="D189" s="4"/>
    </row>
    <row r="190" spans="1:4" x14ac:dyDescent="0.25">
      <c r="A190" s="4"/>
      <c r="B190" s="3"/>
      <c r="D190" s="4"/>
    </row>
    <row r="191" spans="1:4" x14ac:dyDescent="0.25">
      <c r="A191" s="4"/>
      <c r="B191" s="3"/>
      <c r="D191" s="4"/>
    </row>
    <row r="192" spans="1:4" x14ac:dyDescent="0.25">
      <c r="A192" s="4"/>
      <c r="B192" s="3"/>
      <c r="D192" s="4"/>
    </row>
    <row r="193" spans="1:4" x14ac:dyDescent="0.25">
      <c r="A193" s="4"/>
      <c r="B193" s="3"/>
      <c r="D193" s="4"/>
    </row>
    <row r="194" spans="1:4" x14ac:dyDescent="0.25">
      <c r="A194" s="4"/>
      <c r="B194" s="3"/>
      <c r="D194" s="4"/>
    </row>
    <row r="195" spans="1:4" x14ac:dyDescent="0.25">
      <c r="A195" s="4"/>
      <c r="B195" s="3"/>
      <c r="D195" s="4"/>
    </row>
    <row r="196" spans="1:4" x14ac:dyDescent="0.25">
      <c r="A196" s="4"/>
      <c r="B196" s="3"/>
      <c r="D196" s="4"/>
    </row>
    <row r="197" spans="1:4" x14ac:dyDescent="0.25">
      <c r="A197" s="4"/>
      <c r="B197" s="3"/>
      <c r="D197" s="4"/>
    </row>
    <row r="198" spans="1:4" x14ac:dyDescent="0.25">
      <c r="A198" s="4"/>
      <c r="B198" s="3"/>
      <c r="D198" s="4"/>
    </row>
    <row r="199" spans="1:4" x14ac:dyDescent="0.25">
      <c r="A199" s="4"/>
      <c r="B199" s="3"/>
      <c r="D199" s="4"/>
    </row>
    <row r="200" spans="1:4" x14ac:dyDescent="0.25">
      <c r="A200" s="4"/>
      <c r="B200" s="3"/>
      <c r="D200" s="4"/>
    </row>
    <row r="201" spans="1:4" x14ac:dyDescent="0.25">
      <c r="A201" s="4"/>
      <c r="B201" s="3"/>
      <c r="D201" s="4"/>
    </row>
    <row r="202" spans="1:4" x14ac:dyDescent="0.25">
      <c r="A202" s="4"/>
      <c r="B202" s="3"/>
      <c r="D202" s="4"/>
    </row>
    <row r="203" spans="1:4" x14ac:dyDescent="0.25">
      <c r="A203" s="4"/>
      <c r="B203" s="3"/>
      <c r="D203" s="4"/>
    </row>
    <row r="204" spans="1:4" x14ac:dyDescent="0.25">
      <c r="A204" s="4"/>
      <c r="B204" s="3"/>
      <c r="D204" s="4"/>
    </row>
    <row r="205" spans="1:4" x14ac:dyDescent="0.25">
      <c r="A205" s="4"/>
      <c r="B205" s="3"/>
      <c r="D205" s="4"/>
    </row>
    <row r="206" spans="1:4" x14ac:dyDescent="0.25">
      <c r="A206" s="4"/>
      <c r="B206" s="3"/>
      <c r="D206" s="4"/>
    </row>
    <row r="207" spans="1:4" x14ac:dyDescent="0.25">
      <c r="A207" s="4"/>
      <c r="B207" s="3"/>
      <c r="D207" s="4"/>
    </row>
    <row r="208" spans="1:4" x14ac:dyDescent="0.25">
      <c r="A208" s="4"/>
      <c r="B208" s="3"/>
      <c r="D208" s="4"/>
    </row>
    <row r="209" spans="1:4" x14ac:dyDescent="0.25">
      <c r="A209" s="4"/>
      <c r="B209" s="3"/>
      <c r="D209" s="4"/>
    </row>
    <row r="210" spans="1:4" x14ac:dyDescent="0.25">
      <c r="A210" s="4"/>
      <c r="B210" s="3"/>
      <c r="D210" s="4"/>
    </row>
    <row r="211" spans="1:4" x14ac:dyDescent="0.25">
      <c r="A211" s="4"/>
      <c r="B211" s="3"/>
      <c r="D211" s="4"/>
    </row>
    <row r="212" spans="1:4" x14ac:dyDescent="0.25">
      <c r="A212" s="4"/>
      <c r="B212" s="3"/>
      <c r="D212" s="4"/>
    </row>
    <row r="213" spans="1:4" x14ac:dyDescent="0.25">
      <c r="A213" s="4"/>
      <c r="B213" s="3"/>
      <c r="D213" s="4"/>
    </row>
    <row r="214" spans="1:4" x14ac:dyDescent="0.25">
      <c r="A214" s="4"/>
      <c r="B214" s="3"/>
      <c r="D214" s="4"/>
    </row>
    <row r="215" spans="1:4" x14ac:dyDescent="0.25">
      <c r="A215" s="4"/>
      <c r="B215" s="3"/>
      <c r="D215" s="4"/>
    </row>
    <row r="216" spans="1:4" x14ac:dyDescent="0.25">
      <c r="A216" s="4"/>
      <c r="B216" s="3"/>
      <c r="D216" s="4"/>
    </row>
    <row r="217" spans="1:4" x14ac:dyDescent="0.25">
      <c r="A217" s="4"/>
      <c r="B217" s="3"/>
      <c r="D217" s="4"/>
    </row>
    <row r="218" spans="1:4" x14ac:dyDescent="0.25">
      <c r="A218" s="4"/>
      <c r="B218" s="3"/>
      <c r="D218" s="4"/>
    </row>
    <row r="219" spans="1:4" x14ac:dyDescent="0.25">
      <c r="A219" s="4"/>
      <c r="B219" s="3"/>
      <c r="D219" s="4"/>
    </row>
    <row r="220" spans="1:4" x14ac:dyDescent="0.25">
      <c r="A220" s="4"/>
      <c r="B220" s="3"/>
      <c r="D220" s="4"/>
    </row>
    <row r="221" spans="1:4" x14ac:dyDescent="0.25">
      <c r="A221" s="4"/>
      <c r="B221" s="3"/>
      <c r="D221" s="4"/>
    </row>
    <row r="222" spans="1:4" x14ac:dyDescent="0.25">
      <c r="A222" s="4"/>
      <c r="B222" s="3"/>
      <c r="D222" s="4"/>
    </row>
    <row r="223" spans="1:4" x14ac:dyDescent="0.25">
      <c r="A223" s="4"/>
      <c r="B223" s="3"/>
      <c r="D223" s="4"/>
    </row>
    <row r="224" spans="1:4" x14ac:dyDescent="0.25">
      <c r="A224" s="4"/>
      <c r="B224" s="3"/>
      <c r="D224" s="4"/>
    </row>
    <row r="225" spans="1:4" x14ac:dyDescent="0.25">
      <c r="A225" s="4"/>
      <c r="B225" s="3"/>
      <c r="D225" s="4"/>
    </row>
    <row r="226" spans="1:4" x14ac:dyDescent="0.25">
      <c r="A226" s="4"/>
      <c r="B226" s="3"/>
      <c r="D226" s="4"/>
    </row>
    <row r="227" spans="1:4" x14ac:dyDescent="0.25">
      <c r="A227" s="4"/>
      <c r="B227" s="3"/>
      <c r="D227" s="4"/>
    </row>
    <row r="228" spans="1:4" x14ac:dyDescent="0.25">
      <c r="A228" s="4"/>
      <c r="B228" s="3"/>
      <c r="D228" s="4"/>
    </row>
    <row r="229" spans="1:4" x14ac:dyDescent="0.25">
      <c r="A229" s="4"/>
      <c r="B229" s="3"/>
      <c r="D229" s="4"/>
    </row>
    <row r="230" spans="1:4" x14ac:dyDescent="0.25">
      <c r="A230" s="4"/>
      <c r="B230" s="3"/>
      <c r="D230" s="4"/>
    </row>
    <row r="231" spans="1:4" x14ac:dyDescent="0.25">
      <c r="A231" s="4"/>
      <c r="B231" s="3"/>
      <c r="D231" s="4"/>
    </row>
    <row r="232" spans="1:4" x14ac:dyDescent="0.25">
      <c r="A232" s="4"/>
      <c r="B232" s="3"/>
      <c r="D232" s="4"/>
    </row>
    <row r="233" spans="1:4" x14ac:dyDescent="0.25">
      <c r="A233" s="4"/>
      <c r="B233" s="3"/>
      <c r="D233" s="4"/>
    </row>
    <row r="234" spans="1:4" x14ac:dyDescent="0.25">
      <c r="A234" s="4"/>
      <c r="B234" s="3"/>
      <c r="D234" s="4"/>
    </row>
    <row r="235" spans="1:4" x14ac:dyDescent="0.25">
      <c r="A235" s="4"/>
      <c r="B235" s="3"/>
      <c r="D235" s="4"/>
    </row>
    <row r="236" spans="1:4" x14ac:dyDescent="0.25">
      <c r="A236" s="4"/>
      <c r="B236" s="3"/>
      <c r="D236" s="4"/>
    </row>
    <row r="237" spans="1:4" x14ac:dyDescent="0.25">
      <c r="A237" s="4"/>
      <c r="B237" s="3"/>
      <c r="D237" s="4"/>
    </row>
    <row r="238" spans="1:4" x14ac:dyDescent="0.25">
      <c r="A238" s="4"/>
      <c r="B238" s="3"/>
      <c r="D238" s="4"/>
    </row>
    <row r="239" spans="1:4" x14ac:dyDescent="0.25">
      <c r="A239" s="4"/>
      <c r="B239" s="3"/>
      <c r="D239" s="4"/>
    </row>
    <row r="240" spans="1:4" x14ac:dyDescent="0.25">
      <c r="A240" s="4"/>
      <c r="B240" s="3"/>
      <c r="D240" s="4"/>
    </row>
    <row r="241" spans="1:4" x14ac:dyDescent="0.25">
      <c r="A241" s="4"/>
      <c r="B241" s="3"/>
      <c r="D241" s="4"/>
    </row>
    <row r="242" spans="1:4" x14ac:dyDescent="0.25">
      <c r="A242" s="4"/>
      <c r="B242" s="3"/>
      <c r="D242" s="4"/>
    </row>
    <row r="243" spans="1:4" x14ac:dyDescent="0.25">
      <c r="A243" s="4"/>
      <c r="B243" s="3"/>
      <c r="D243" s="4"/>
    </row>
    <row r="244" spans="1:4" x14ac:dyDescent="0.25">
      <c r="A244" s="4"/>
      <c r="B244" s="3"/>
      <c r="D244" s="4"/>
    </row>
    <row r="245" spans="1:4" x14ac:dyDescent="0.25">
      <c r="A245" s="4"/>
      <c r="B245" s="3"/>
      <c r="D245" s="4"/>
    </row>
    <row r="246" spans="1:4" x14ac:dyDescent="0.25">
      <c r="A246" s="4"/>
      <c r="B246" s="3"/>
      <c r="D246" s="4"/>
    </row>
    <row r="247" spans="1:4" x14ac:dyDescent="0.25">
      <c r="A247" s="4"/>
      <c r="B247" s="3"/>
      <c r="D247" s="4"/>
    </row>
    <row r="248" spans="1:4" x14ac:dyDescent="0.25">
      <c r="A248" s="4"/>
      <c r="B248" s="3"/>
      <c r="D248" s="4"/>
    </row>
    <row r="249" spans="1:4" x14ac:dyDescent="0.25">
      <c r="A249" s="4"/>
      <c r="B249" s="3"/>
      <c r="D249" s="4"/>
    </row>
    <row r="250" spans="1:4" x14ac:dyDescent="0.25">
      <c r="A250" s="4"/>
      <c r="B250" s="3"/>
      <c r="D250" s="4"/>
    </row>
    <row r="251" spans="1:4" x14ac:dyDescent="0.25">
      <c r="A251" s="4"/>
      <c r="B251" s="3"/>
      <c r="D251" s="4"/>
    </row>
    <row r="252" spans="1:4" x14ac:dyDescent="0.25">
      <c r="A252" s="4"/>
      <c r="B252" s="3"/>
      <c r="D252" s="4"/>
    </row>
    <row r="253" spans="1:4" x14ac:dyDescent="0.25">
      <c r="A253" s="4"/>
      <c r="B253" s="3"/>
      <c r="D253" s="4"/>
    </row>
    <row r="254" spans="1:4" x14ac:dyDescent="0.25">
      <c r="A254" s="4"/>
      <c r="B254" s="3"/>
      <c r="D254" s="4"/>
    </row>
    <row r="255" spans="1:4" x14ac:dyDescent="0.25">
      <c r="A255" s="4"/>
      <c r="B255" s="3"/>
      <c r="D255" s="4"/>
    </row>
    <row r="256" spans="1:4" x14ac:dyDescent="0.25">
      <c r="A256" s="4"/>
      <c r="B256" s="3"/>
      <c r="D256" s="4"/>
    </row>
    <row r="257" spans="1:4" x14ac:dyDescent="0.25">
      <c r="A257" s="4"/>
      <c r="B257" s="3"/>
      <c r="D257" s="4"/>
    </row>
    <row r="258" spans="1:4" x14ac:dyDescent="0.25">
      <c r="A258" s="4"/>
      <c r="B258" s="3"/>
      <c r="D258" s="4"/>
    </row>
    <row r="259" spans="1:4" x14ac:dyDescent="0.25">
      <c r="A259" s="4"/>
      <c r="B259" s="3"/>
      <c r="D259" s="4"/>
    </row>
    <row r="260" spans="1:4" x14ac:dyDescent="0.25">
      <c r="A260" s="4"/>
      <c r="B260" s="3"/>
      <c r="D260" s="4"/>
    </row>
    <row r="261" spans="1:4" x14ac:dyDescent="0.25">
      <c r="A261" s="4"/>
      <c r="B261" s="3"/>
      <c r="D261" s="4"/>
    </row>
    <row r="262" spans="1:4" x14ac:dyDescent="0.25">
      <c r="A262" s="4"/>
      <c r="B262" s="3"/>
      <c r="D262" s="4"/>
    </row>
    <row r="263" spans="1:4" x14ac:dyDescent="0.25">
      <c r="A263" s="4"/>
      <c r="B263" s="3"/>
      <c r="D263" s="4"/>
    </row>
    <row r="264" spans="1:4" x14ac:dyDescent="0.25">
      <c r="A264" s="4"/>
      <c r="B264" s="3"/>
      <c r="D264" s="4"/>
    </row>
    <row r="265" spans="1:4" x14ac:dyDescent="0.25">
      <c r="A265" s="4"/>
      <c r="B265" s="3"/>
      <c r="D265" s="4"/>
    </row>
    <row r="266" spans="1:4" x14ac:dyDescent="0.25">
      <c r="A266" s="4"/>
      <c r="B266" s="3"/>
      <c r="D266" s="4"/>
    </row>
    <row r="267" spans="1:4" x14ac:dyDescent="0.25">
      <c r="A267" s="4"/>
      <c r="B267" s="3"/>
      <c r="D267" s="4"/>
    </row>
    <row r="268" spans="1:4" x14ac:dyDescent="0.25">
      <c r="A268" s="4"/>
      <c r="B268" s="3"/>
      <c r="D268" s="4"/>
    </row>
    <row r="269" spans="1:4" x14ac:dyDescent="0.25">
      <c r="A269" s="4"/>
      <c r="B269" s="3"/>
      <c r="D269" s="4"/>
    </row>
    <row r="270" spans="1:4" x14ac:dyDescent="0.25">
      <c r="A270" s="4"/>
      <c r="B270" s="3"/>
      <c r="D270" s="4"/>
    </row>
    <row r="271" spans="1:4" x14ac:dyDescent="0.25">
      <c r="A271" s="4"/>
      <c r="B271" s="3"/>
      <c r="D271" s="4"/>
    </row>
    <row r="272" spans="1:4" x14ac:dyDescent="0.25">
      <c r="A272" s="4"/>
      <c r="B272" s="3"/>
      <c r="D272" s="4"/>
    </row>
    <row r="273" spans="1:4" x14ac:dyDescent="0.25">
      <c r="A273" s="4"/>
      <c r="B273" s="3"/>
      <c r="D273" s="4"/>
    </row>
    <row r="274" spans="1:4" x14ac:dyDescent="0.25">
      <c r="A274" s="4"/>
      <c r="B274" s="3"/>
      <c r="D274" s="4"/>
    </row>
    <row r="275" spans="1:4" x14ac:dyDescent="0.25">
      <c r="A275" s="4"/>
      <c r="B275" s="3"/>
      <c r="D275" s="4"/>
    </row>
    <row r="276" spans="1:4" x14ac:dyDescent="0.25">
      <c r="A276" s="4"/>
      <c r="B276" s="3"/>
      <c r="D276" s="4"/>
    </row>
    <row r="277" spans="1:4" x14ac:dyDescent="0.25">
      <c r="A277" s="4"/>
      <c r="B277" s="3"/>
      <c r="D277" s="4"/>
    </row>
    <row r="278" spans="1:4" x14ac:dyDescent="0.25">
      <c r="A278" s="4"/>
      <c r="B278" s="3"/>
      <c r="D278" s="4"/>
    </row>
    <row r="279" spans="1:4" x14ac:dyDescent="0.25">
      <c r="A279" s="4"/>
      <c r="B279" s="3"/>
      <c r="D279" s="4"/>
    </row>
    <row r="280" spans="1:4" x14ac:dyDescent="0.25">
      <c r="A280" s="4"/>
      <c r="B280" s="3"/>
      <c r="D280" s="4"/>
    </row>
    <row r="281" spans="1:4" x14ac:dyDescent="0.25">
      <c r="A281" s="4"/>
      <c r="B281" s="3"/>
      <c r="D281" s="4"/>
    </row>
    <row r="282" spans="1:4" x14ac:dyDescent="0.25">
      <c r="A282" s="4"/>
      <c r="B282" s="3"/>
      <c r="D282" s="4"/>
    </row>
    <row r="283" spans="1:4" x14ac:dyDescent="0.25">
      <c r="A283" s="4"/>
      <c r="B283" s="3"/>
      <c r="D283" s="4"/>
    </row>
    <row r="284" spans="1:4" x14ac:dyDescent="0.25">
      <c r="A284" s="4"/>
      <c r="B284" s="3"/>
      <c r="D284" s="4"/>
    </row>
    <row r="285" spans="1:4" x14ac:dyDescent="0.25">
      <c r="A285" s="4"/>
      <c r="B285" s="3"/>
      <c r="D285" s="4"/>
    </row>
    <row r="286" spans="1:4" x14ac:dyDescent="0.25">
      <c r="A286" s="4"/>
      <c r="B286" s="3"/>
      <c r="D286" s="4"/>
    </row>
    <row r="287" spans="1:4" x14ac:dyDescent="0.25">
      <c r="A287" s="4"/>
      <c r="B287" s="3"/>
      <c r="D287" s="4"/>
    </row>
    <row r="288" spans="1:4" x14ac:dyDescent="0.25">
      <c r="A288" s="4"/>
      <c r="B288" s="3"/>
      <c r="D288" s="4"/>
    </row>
    <row r="289" spans="1:4" x14ac:dyDescent="0.25">
      <c r="A289" s="4"/>
      <c r="B289" s="3"/>
      <c r="D289" s="4"/>
    </row>
    <row r="290" spans="1:4" x14ac:dyDescent="0.25">
      <c r="A290" s="4"/>
      <c r="B290" s="3"/>
      <c r="D290" s="4"/>
    </row>
    <row r="291" spans="1:4" x14ac:dyDescent="0.25">
      <c r="A291" s="4"/>
      <c r="B291" s="3"/>
      <c r="D291" s="4"/>
    </row>
    <row r="292" spans="1:4" x14ac:dyDescent="0.25">
      <c r="A292" s="4"/>
      <c r="B292" s="3"/>
      <c r="D292" s="4"/>
    </row>
    <row r="293" spans="1:4" x14ac:dyDescent="0.25">
      <c r="A293" s="4"/>
      <c r="B293" s="3"/>
      <c r="D293" s="4"/>
    </row>
    <row r="294" spans="1:4" x14ac:dyDescent="0.25">
      <c r="A294" s="4"/>
      <c r="B294" s="3"/>
      <c r="D294" s="4"/>
    </row>
    <row r="295" spans="1:4" x14ac:dyDescent="0.25">
      <c r="A295" s="4"/>
      <c r="B295" s="3"/>
      <c r="D295" s="4"/>
    </row>
    <row r="296" spans="1:4" x14ac:dyDescent="0.25">
      <c r="A296" s="4"/>
      <c r="B296" s="3"/>
      <c r="D296" s="4"/>
    </row>
    <row r="297" spans="1:4" x14ac:dyDescent="0.25">
      <c r="A297" s="4"/>
      <c r="B297" s="3"/>
      <c r="D297" s="4"/>
    </row>
    <row r="298" spans="1:4" x14ac:dyDescent="0.25">
      <c r="A298" s="4"/>
      <c r="B298" s="3"/>
      <c r="D298" s="4"/>
    </row>
    <row r="299" spans="1:4" x14ac:dyDescent="0.25">
      <c r="A299" s="4"/>
      <c r="B299" s="3"/>
      <c r="D299" s="4"/>
    </row>
    <row r="300" spans="1:4" x14ac:dyDescent="0.25">
      <c r="A300" s="4"/>
      <c r="B300" s="3"/>
      <c r="D300" s="4"/>
    </row>
    <row r="301" spans="1:4" x14ac:dyDescent="0.25">
      <c r="A301" s="4"/>
      <c r="B301" s="3"/>
      <c r="D301" s="4"/>
    </row>
    <row r="302" spans="1:4" x14ac:dyDescent="0.25">
      <c r="A302" s="4"/>
      <c r="B302" s="3"/>
      <c r="D302" s="4"/>
    </row>
    <row r="303" spans="1:4" x14ac:dyDescent="0.25">
      <c r="A303" s="4"/>
      <c r="B303" s="3"/>
      <c r="D303" s="4"/>
    </row>
    <row r="304" spans="1:4" x14ac:dyDescent="0.25">
      <c r="A304" s="4"/>
      <c r="B304" s="3"/>
      <c r="D304" s="4"/>
    </row>
    <row r="305" spans="1:4" x14ac:dyDescent="0.25">
      <c r="A305" s="4"/>
      <c r="B305" s="3"/>
      <c r="D305" s="4"/>
    </row>
    <row r="306" spans="1:4" x14ac:dyDescent="0.25">
      <c r="A306" s="4"/>
      <c r="B306" s="3"/>
      <c r="D306" s="4"/>
    </row>
    <row r="307" spans="1:4" x14ac:dyDescent="0.25">
      <c r="A307" s="4"/>
      <c r="B307" s="3"/>
      <c r="D307" s="4"/>
    </row>
    <row r="308" spans="1:4" x14ac:dyDescent="0.25">
      <c r="A308" s="4"/>
      <c r="B308" s="3"/>
      <c r="D308" s="4"/>
    </row>
    <row r="309" spans="1:4" x14ac:dyDescent="0.25">
      <c r="A309" s="4"/>
      <c r="B309" s="3"/>
      <c r="D309" s="4"/>
    </row>
    <row r="310" spans="1:4" x14ac:dyDescent="0.25">
      <c r="A310" s="4"/>
      <c r="B310" s="3"/>
      <c r="D310" s="4"/>
    </row>
    <row r="311" spans="1:4" x14ac:dyDescent="0.25">
      <c r="A311" s="4"/>
      <c r="B311" s="3"/>
      <c r="D311" s="4"/>
    </row>
    <row r="312" spans="1:4" x14ac:dyDescent="0.25">
      <c r="A312" s="4"/>
      <c r="B312" s="3"/>
      <c r="D312" s="4"/>
    </row>
    <row r="313" spans="1:4" x14ac:dyDescent="0.25">
      <c r="A313" s="4"/>
      <c r="B313" s="3"/>
      <c r="D313" s="4"/>
    </row>
    <row r="314" spans="1:4" x14ac:dyDescent="0.25">
      <c r="A314" s="4"/>
      <c r="B314" s="3"/>
      <c r="D314" s="4"/>
    </row>
    <row r="315" spans="1:4" x14ac:dyDescent="0.25">
      <c r="A315" s="4"/>
      <c r="B315" s="3"/>
      <c r="D315" s="4"/>
    </row>
    <row r="316" spans="1:4" x14ac:dyDescent="0.25">
      <c r="A316" s="4"/>
      <c r="B316" s="3"/>
      <c r="D316" s="4"/>
    </row>
    <row r="317" spans="1:4" x14ac:dyDescent="0.25">
      <c r="A317" s="4"/>
      <c r="B317" s="3"/>
      <c r="D317" s="4"/>
    </row>
    <row r="318" spans="1:4" x14ac:dyDescent="0.25">
      <c r="A318" s="4"/>
      <c r="B318" s="3"/>
      <c r="D318" s="4"/>
    </row>
    <row r="319" spans="1:4" x14ac:dyDescent="0.25">
      <c r="A319" s="4"/>
      <c r="B319" s="3"/>
      <c r="D319" s="4"/>
    </row>
    <row r="320" spans="1:4" x14ac:dyDescent="0.25">
      <c r="A320" s="4"/>
      <c r="B320" s="3"/>
      <c r="D320" s="4"/>
    </row>
    <row r="321" spans="1:4" x14ac:dyDescent="0.25">
      <c r="A321" s="4"/>
      <c r="B321" s="3"/>
      <c r="D321" s="4"/>
    </row>
    <row r="322" spans="1:4" x14ac:dyDescent="0.25">
      <c r="A322" s="4"/>
      <c r="B322" s="3"/>
      <c r="D322" s="4"/>
    </row>
    <row r="323" spans="1:4" x14ac:dyDescent="0.25">
      <c r="A323" s="4"/>
      <c r="B323" s="3"/>
      <c r="D323" s="4"/>
    </row>
    <row r="324" spans="1:4" x14ac:dyDescent="0.25">
      <c r="A324" s="4"/>
      <c r="B324" s="3"/>
      <c r="D324" s="4"/>
    </row>
    <row r="325" spans="1:4" x14ac:dyDescent="0.25">
      <c r="A325" s="4"/>
      <c r="B325" s="3"/>
      <c r="D325" s="4"/>
    </row>
    <row r="326" spans="1:4" x14ac:dyDescent="0.25">
      <c r="A326" s="4"/>
      <c r="B326" s="3"/>
      <c r="D326" s="4"/>
    </row>
    <row r="327" spans="1:4" x14ac:dyDescent="0.25">
      <c r="A327" s="4"/>
      <c r="B327" s="3"/>
      <c r="D327" s="4"/>
    </row>
    <row r="328" spans="1:4" x14ac:dyDescent="0.25">
      <c r="A328" s="4"/>
      <c r="B328" s="3"/>
      <c r="D328" s="4"/>
    </row>
    <row r="329" spans="1:4" x14ac:dyDescent="0.25">
      <c r="A329" s="4"/>
      <c r="B329" s="3"/>
      <c r="D329" s="4"/>
    </row>
    <row r="330" spans="1:4" x14ac:dyDescent="0.25">
      <c r="A330" s="4"/>
      <c r="B330" s="3"/>
      <c r="D330" s="4"/>
    </row>
    <row r="331" spans="1:4" x14ac:dyDescent="0.25">
      <c r="A331" s="4"/>
      <c r="B331" s="3"/>
      <c r="D331" s="4"/>
    </row>
    <row r="332" spans="1:4" x14ac:dyDescent="0.25">
      <c r="A332" s="4"/>
      <c r="B332" s="3"/>
      <c r="D332" s="4"/>
    </row>
    <row r="333" spans="1:4" x14ac:dyDescent="0.25">
      <c r="A333" s="4"/>
      <c r="B333" s="3"/>
      <c r="D333" s="4"/>
    </row>
    <row r="334" spans="1:4" x14ac:dyDescent="0.25">
      <c r="A334" s="4"/>
      <c r="B334" s="3"/>
      <c r="D334" s="4"/>
    </row>
    <row r="335" spans="1:4" x14ac:dyDescent="0.25">
      <c r="A335" s="4"/>
      <c r="B335" s="3"/>
      <c r="D335" s="4"/>
    </row>
    <row r="336" spans="1:4" x14ac:dyDescent="0.25">
      <c r="A336" s="4"/>
      <c r="B336" s="3"/>
      <c r="D336" s="4"/>
    </row>
    <row r="337" spans="1:4" x14ac:dyDescent="0.25">
      <c r="A337" s="4"/>
      <c r="B337" s="3"/>
      <c r="D337" s="4"/>
    </row>
    <row r="338" spans="1:4" x14ac:dyDescent="0.25">
      <c r="A338" s="4"/>
      <c r="B338" s="3"/>
      <c r="D338" s="4"/>
    </row>
    <row r="339" spans="1:4" x14ac:dyDescent="0.25">
      <c r="A339" s="4"/>
      <c r="B339" s="3"/>
      <c r="D339" s="4"/>
    </row>
    <row r="340" spans="1:4" x14ac:dyDescent="0.25">
      <c r="A340" s="4"/>
      <c r="B340" s="3"/>
      <c r="D340" s="4"/>
    </row>
    <row r="341" spans="1:4" x14ac:dyDescent="0.25">
      <c r="A341" s="4"/>
      <c r="B341" s="3"/>
      <c r="D341" s="4"/>
    </row>
    <row r="342" spans="1:4" x14ac:dyDescent="0.25">
      <c r="A342" s="4"/>
      <c r="B342" s="3"/>
      <c r="D342" s="4"/>
    </row>
    <row r="343" spans="1:4" x14ac:dyDescent="0.25">
      <c r="A343" s="4"/>
      <c r="B343" s="3"/>
      <c r="D343" s="4"/>
    </row>
    <row r="344" spans="1:4" x14ac:dyDescent="0.25">
      <c r="A344" s="4"/>
      <c r="B344" s="3"/>
      <c r="D344" s="4"/>
    </row>
    <row r="345" spans="1:4" x14ac:dyDescent="0.25">
      <c r="A345" s="4"/>
      <c r="B345" s="3"/>
      <c r="D345" s="4"/>
    </row>
    <row r="346" spans="1:4" x14ac:dyDescent="0.25">
      <c r="A346" s="4"/>
      <c r="B346" s="3"/>
      <c r="D346" s="4"/>
    </row>
    <row r="347" spans="1:4" x14ac:dyDescent="0.25">
      <c r="A347" s="4"/>
      <c r="B347" s="3"/>
      <c r="D347" s="4"/>
    </row>
    <row r="348" spans="1:4" x14ac:dyDescent="0.25">
      <c r="A348" s="4"/>
      <c r="B348" s="3"/>
      <c r="D348" s="4"/>
    </row>
    <row r="349" spans="1:4" x14ac:dyDescent="0.25">
      <c r="A349" s="4"/>
      <c r="B349" s="3"/>
      <c r="D349" s="4"/>
    </row>
    <row r="350" spans="1:4" x14ac:dyDescent="0.25">
      <c r="A350" s="4"/>
      <c r="B350" s="3"/>
      <c r="D350" s="4"/>
    </row>
    <row r="351" spans="1:4" x14ac:dyDescent="0.25">
      <c r="A351" s="4"/>
      <c r="B351" s="3"/>
      <c r="D351" s="4"/>
    </row>
    <row r="352" spans="1:4" x14ac:dyDescent="0.25">
      <c r="A352" s="4"/>
      <c r="B352" s="3"/>
      <c r="D352" s="4"/>
    </row>
    <row r="353" spans="1:4" x14ac:dyDescent="0.25">
      <c r="A353" s="4"/>
      <c r="B353" s="3"/>
      <c r="D353" s="4"/>
    </row>
    <row r="354" spans="1:4" x14ac:dyDescent="0.25">
      <c r="A354" s="4"/>
      <c r="B354" s="3"/>
      <c r="D354" s="4"/>
    </row>
    <row r="355" spans="1:4" x14ac:dyDescent="0.25">
      <c r="A355" s="4"/>
      <c r="B355" s="3"/>
      <c r="D355" s="4"/>
    </row>
    <row r="356" spans="1:4" x14ac:dyDescent="0.25">
      <c r="A356" s="4"/>
      <c r="B356" s="3"/>
      <c r="D356" s="4"/>
    </row>
    <row r="357" spans="1:4" x14ac:dyDescent="0.25">
      <c r="A357" s="4"/>
      <c r="B357" s="3"/>
      <c r="D357" s="4"/>
    </row>
    <row r="358" spans="1:4" x14ac:dyDescent="0.25">
      <c r="A358" s="4"/>
      <c r="B358" s="3"/>
      <c r="D358" s="4"/>
    </row>
    <row r="359" spans="1:4" x14ac:dyDescent="0.25">
      <c r="A359" s="4"/>
      <c r="B359" s="3"/>
      <c r="D359" s="4"/>
    </row>
    <row r="360" spans="1:4" x14ac:dyDescent="0.25">
      <c r="A360" s="4"/>
      <c r="B360" s="3"/>
      <c r="D360" s="4"/>
    </row>
    <row r="361" spans="1:4" x14ac:dyDescent="0.25">
      <c r="A361" s="4"/>
      <c r="B361" s="3"/>
      <c r="D361" s="4"/>
    </row>
    <row r="362" spans="1:4" x14ac:dyDescent="0.25">
      <c r="A362" s="4"/>
      <c r="B362" s="3"/>
      <c r="D362" s="4"/>
    </row>
    <row r="363" spans="1:4" x14ac:dyDescent="0.25">
      <c r="A363" s="4"/>
      <c r="B363" s="3"/>
      <c r="D363" s="4"/>
    </row>
    <row r="364" spans="1:4" x14ac:dyDescent="0.25">
      <c r="A364" s="4"/>
      <c r="B364" s="3"/>
      <c r="D364" s="4"/>
    </row>
    <row r="365" spans="1:4" x14ac:dyDescent="0.25">
      <c r="A365" s="4"/>
      <c r="B365" s="3"/>
      <c r="D365" s="4"/>
    </row>
    <row r="366" spans="1:4" x14ac:dyDescent="0.25">
      <c r="A366" s="4"/>
      <c r="B366" s="3"/>
      <c r="D366" s="4"/>
    </row>
    <row r="367" spans="1:4" x14ac:dyDescent="0.25">
      <c r="A367" s="4"/>
      <c r="B367" s="3"/>
      <c r="D367" s="4"/>
    </row>
    <row r="368" spans="1:4" x14ac:dyDescent="0.25">
      <c r="A368" s="4"/>
      <c r="B368" s="3"/>
      <c r="D368" s="4"/>
    </row>
    <row r="369" spans="1:4" x14ac:dyDescent="0.25">
      <c r="A369" s="4"/>
      <c r="B369" s="3"/>
      <c r="D369" s="4"/>
    </row>
    <row r="370" spans="1:4" x14ac:dyDescent="0.25">
      <c r="A370" s="4"/>
      <c r="B370" s="3"/>
      <c r="D370" s="4"/>
    </row>
    <row r="371" spans="1:4" x14ac:dyDescent="0.25">
      <c r="A371" s="4"/>
      <c r="B371" s="3"/>
      <c r="D371" s="4"/>
    </row>
    <row r="372" spans="1:4" x14ac:dyDescent="0.25">
      <c r="A372" s="4"/>
      <c r="B372" s="3"/>
      <c r="D372" s="4"/>
    </row>
    <row r="373" spans="1:4" x14ac:dyDescent="0.25">
      <c r="A373" s="4"/>
      <c r="B373" s="3"/>
      <c r="D373" s="4"/>
    </row>
    <row r="374" spans="1:4" x14ac:dyDescent="0.25">
      <c r="A374" s="4"/>
      <c r="B374" s="3"/>
      <c r="D374" s="4"/>
    </row>
    <row r="375" spans="1:4" x14ac:dyDescent="0.25">
      <c r="A375" s="4"/>
      <c r="B375" s="3"/>
      <c r="D375" s="4"/>
    </row>
    <row r="376" spans="1:4" x14ac:dyDescent="0.25">
      <c r="A376" s="4"/>
      <c r="B376" s="3"/>
      <c r="D376" s="4"/>
    </row>
    <row r="377" spans="1:4" x14ac:dyDescent="0.25">
      <c r="A377" s="4"/>
      <c r="B377" s="3"/>
      <c r="D377" s="4"/>
    </row>
    <row r="378" spans="1:4" x14ac:dyDescent="0.25">
      <c r="A378" s="4"/>
      <c r="B378" s="3"/>
      <c r="D378" s="4"/>
    </row>
    <row r="379" spans="1:4" x14ac:dyDescent="0.25">
      <c r="A379" s="4"/>
      <c r="B379" s="3"/>
      <c r="D379" s="4"/>
    </row>
    <row r="380" spans="1:4" x14ac:dyDescent="0.25">
      <c r="A380" s="4"/>
      <c r="B380" s="3"/>
      <c r="D380" s="4"/>
    </row>
    <row r="381" spans="1:4" x14ac:dyDescent="0.25">
      <c r="A381" s="4"/>
      <c r="B381" s="3"/>
      <c r="D381" s="4"/>
    </row>
    <row r="382" spans="1:4" x14ac:dyDescent="0.25">
      <c r="A382" s="4"/>
      <c r="B382" s="3"/>
      <c r="D382" s="4"/>
    </row>
    <row r="383" spans="1:4" x14ac:dyDescent="0.25">
      <c r="A383" s="4"/>
      <c r="B383" s="3"/>
      <c r="D383" s="4"/>
    </row>
    <row r="384" spans="1:4" x14ac:dyDescent="0.25">
      <c r="A384" s="4"/>
      <c r="B384" s="3"/>
      <c r="D384" s="4"/>
    </row>
    <row r="385" spans="1:4" x14ac:dyDescent="0.25">
      <c r="A385" s="4"/>
      <c r="B385" s="3"/>
      <c r="D385" s="4"/>
    </row>
    <row r="386" spans="1:4" x14ac:dyDescent="0.25">
      <c r="A386" s="4"/>
      <c r="B386" s="3"/>
      <c r="D386" s="4"/>
    </row>
    <row r="387" spans="1:4" x14ac:dyDescent="0.25">
      <c r="A387" s="4"/>
      <c r="B387" s="3"/>
      <c r="D387" s="4"/>
    </row>
    <row r="388" spans="1:4" x14ac:dyDescent="0.25">
      <c r="A388" s="4"/>
      <c r="B388" s="3"/>
      <c r="D388" s="4"/>
    </row>
    <row r="389" spans="1:4" x14ac:dyDescent="0.25">
      <c r="A389" s="4"/>
      <c r="B389" s="3"/>
      <c r="D389" s="4"/>
    </row>
    <row r="390" spans="1:4" x14ac:dyDescent="0.25">
      <c r="A390" s="4"/>
      <c r="B390" s="3"/>
      <c r="D390" s="4"/>
    </row>
    <row r="391" spans="1:4" x14ac:dyDescent="0.25">
      <c r="A391" s="4"/>
      <c r="B391" s="3"/>
      <c r="D391" s="4"/>
    </row>
    <row r="392" spans="1:4" x14ac:dyDescent="0.25">
      <c r="A392" s="4"/>
      <c r="B392" s="3"/>
      <c r="D392" s="4"/>
    </row>
    <row r="393" spans="1:4" x14ac:dyDescent="0.25">
      <c r="A393" s="4"/>
      <c r="D393" s="4"/>
    </row>
    <row r="394" spans="1:4" x14ac:dyDescent="0.25">
      <c r="A394" s="4"/>
      <c r="D394" s="4"/>
    </row>
    <row r="395" spans="1:4" x14ac:dyDescent="0.25">
      <c r="A395" s="4"/>
      <c r="D395" s="4"/>
    </row>
    <row r="396" spans="1:4" x14ac:dyDescent="0.25">
      <c r="A396" s="4"/>
      <c r="D396" s="4"/>
    </row>
    <row r="397" spans="1:4" x14ac:dyDescent="0.25">
      <c r="A397" s="4"/>
      <c r="D397" s="4"/>
    </row>
    <row r="398" spans="1:4" x14ac:dyDescent="0.25">
      <c r="A398" s="4"/>
      <c r="D398" s="4"/>
    </row>
    <row r="399" spans="1:4" x14ac:dyDescent="0.25">
      <c r="A399" s="4"/>
      <c r="D399" s="4"/>
    </row>
    <row r="400" spans="1:4" x14ac:dyDescent="0.25">
      <c r="A400" s="4"/>
      <c r="D400" s="4"/>
    </row>
    <row r="401" spans="1:4" x14ac:dyDescent="0.25">
      <c r="A401" s="4"/>
      <c r="D401" s="4"/>
    </row>
    <row r="402" spans="1:4" x14ac:dyDescent="0.25">
      <c r="A402" s="4"/>
      <c r="D402" s="4"/>
    </row>
    <row r="403" spans="1:4" x14ac:dyDescent="0.25">
      <c r="A403" s="4"/>
      <c r="D403" s="4"/>
    </row>
    <row r="404" spans="1:4" x14ac:dyDescent="0.25">
      <c r="A404" s="4"/>
      <c r="D404" s="4"/>
    </row>
    <row r="405" spans="1:4" x14ac:dyDescent="0.25">
      <c r="A405" s="4"/>
      <c r="D405" s="4"/>
    </row>
    <row r="406" spans="1:4" x14ac:dyDescent="0.25">
      <c r="A406" s="4"/>
      <c r="D406" s="4"/>
    </row>
    <row r="407" spans="1:4" x14ac:dyDescent="0.25">
      <c r="A407" s="4"/>
      <c r="D407" s="4"/>
    </row>
    <row r="408" spans="1:4" x14ac:dyDescent="0.25">
      <c r="A408" s="4"/>
      <c r="D408" s="4"/>
    </row>
    <row r="409" spans="1:4" x14ac:dyDescent="0.25">
      <c r="A409" s="4"/>
      <c r="D409" s="4"/>
    </row>
    <row r="410" spans="1:4" x14ac:dyDescent="0.25">
      <c r="A410" s="4"/>
      <c r="D410" s="4"/>
    </row>
    <row r="411" spans="1:4" x14ac:dyDescent="0.25">
      <c r="A411" s="4"/>
      <c r="D411" s="4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"/>
  <sheetViews>
    <sheetView zoomScale="85" zoomScaleNormal="85" workbookViewId="0">
      <selection activeCell="AF10" sqref="AF10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10" width="3.5703125" style="20" bestFit="1" customWidth="1"/>
    <col min="11" max="11" width="4.7109375" style="20" customWidth="1"/>
    <col min="12" max="18" width="3.5703125" style="20" customWidth="1"/>
    <col min="19" max="19" width="4.7109375" style="20" customWidth="1"/>
    <col min="20" max="26" width="3.5703125" style="20" customWidth="1"/>
    <col min="27" max="27" width="4.7109375" style="20" customWidth="1"/>
    <col min="28" max="34" width="3.5703125" style="20" customWidth="1"/>
    <col min="35" max="35" width="4.7109375" style="20" customWidth="1"/>
    <col min="36" max="42" width="3.5703125" style="20" customWidth="1"/>
    <col min="43" max="43" width="4.7109375" style="20" customWidth="1"/>
    <col min="44" max="50" width="3.5703125" style="20" customWidth="1"/>
    <col min="51" max="51" width="9.140625" style="20" customWidth="1"/>
    <col min="52" max="52" width="14.7109375" style="20" customWidth="1"/>
    <col min="53" max="53" width="10.7109375" style="20" customWidth="1"/>
    <col min="54" max="54" width="24.28515625" style="20" customWidth="1"/>
    <col min="55" max="55" width="24.140625" style="20" customWidth="1"/>
    <col min="56" max="56" width="9.140625" style="20"/>
    <col min="57" max="61" width="9.28515625" style="20" bestFit="1" customWidth="1"/>
    <col min="62" max="16384" width="9.140625" style="20"/>
  </cols>
  <sheetData>
    <row r="1" spans="1:62" x14ac:dyDescent="0.25">
      <c r="A1" s="2"/>
      <c r="B1" s="2"/>
      <c r="C1" s="2"/>
      <c r="D1" s="125"/>
      <c r="E1" s="125"/>
      <c r="F1" s="125"/>
      <c r="G1" s="125"/>
      <c r="H1" s="125"/>
      <c r="I1" s="125"/>
      <c r="J1" s="71"/>
      <c r="K1" s="2"/>
      <c r="L1" s="125"/>
      <c r="M1" s="125"/>
      <c r="N1" s="125"/>
      <c r="O1" s="125"/>
      <c r="P1" s="125"/>
      <c r="Q1" s="125"/>
      <c r="R1" s="71"/>
      <c r="S1" s="2"/>
      <c r="T1" s="125" t="s">
        <v>50</v>
      </c>
      <c r="U1" s="125"/>
      <c r="V1" s="125"/>
      <c r="W1" s="125"/>
      <c r="X1" s="125"/>
      <c r="Y1" s="125"/>
      <c r="Z1" s="71"/>
      <c r="AA1" s="2"/>
      <c r="AB1" s="125" t="s">
        <v>52</v>
      </c>
      <c r="AC1" s="125"/>
      <c r="AD1" s="125"/>
      <c r="AE1" s="125"/>
      <c r="AF1" s="125"/>
      <c r="AG1" s="125"/>
      <c r="AH1" s="71"/>
      <c r="AI1" s="2"/>
      <c r="AJ1" s="126"/>
      <c r="AK1" s="125"/>
      <c r="AL1" s="125"/>
      <c r="AM1" s="125"/>
      <c r="AN1" s="125"/>
      <c r="AO1" s="125"/>
      <c r="AP1" s="71"/>
      <c r="AQ1" s="2"/>
      <c r="AR1" s="125"/>
      <c r="AS1" s="125"/>
      <c r="AT1" s="125"/>
      <c r="AU1" s="125"/>
      <c r="AV1" s="125"/>
      <c r="AW1" s="125"/>
      <c r="AX1" s="71"/>
      <c r="AY1" s="2"/>
    </row>
    <row r="2" spans="1:62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25"/>
      <c r="J2" s="71"/>
      <c r="K2" s="7"/>
      <c r="L2" s="125"/>
      <c r="M2" s="125"/>
      <c r="N2" s="125"/>
      <c r="O2" s="125"/>
      <c r="P2" s="125"/>
      <c r="Q2" s="125"/>
      <c r="R2" s="71"/>
      <c r="S2" s="7"/>
      <c r="T2" s="125"/>
      <c r="U2" s="125"/>
      <c r="V2" s="125"/>
      <c r="W2" s="125"/>
      <c r="X2" s="125"/>
      <c r="Y2" s="125"/>
      <c r="Z2" s="71"/>
      <c r="AA2" s="7"/>
      <c r="AB2" s="125"/>
      <c r="AC2" s="125"/>
      <c r="AD2" s="125"/>
      <c r="AE2" s="125"/>
      <c r="AF2" s="125"/>
      <c r="AG2" s="125"/>
      <c r="AH2" s="71"/>
      <c r="AI2" s="7"/>
      <c r="AJ2" s="125"/>
      <c r="AK2" s="125"/>
      <c r="AL2" s="125"/>
      <c r="AM2" s="125"/>
      <c r="AN2" s="125"/>
      <c r="AO2" s="125"/>
      <c r="AP2" s="71"/>
      <c r="AQ2" s="7"/>
      <c r="AR2" s="125"/>
      <c r="AS2" s="125"/>
      <c r="AT2" s="125"/>
      <c r="AU2" s="125"/>
      <c r="AV2" s="125"/>
      <c r="AW2" s="125"/>
      <c r="AX2" s="71"/>
      <c r="AY2" s="2"/>
    </row>
    <row r="3" spans="1:62" ht="15.75" x14ac:dyDescent="0.25">
      <c r="A3" s="127">
        <v>33</v>
      </c>
      <c r="B3" s="127"/>
      <c r="C3" s="2"/>
      <c r="D3" s="128" t="s">
        <v>17</v>
      </c>
      <c r="E3" s="128"/>
      <c r="F3" s="128"/>
      <c r="G3" s="128"/>
      <c r="H3" s="128"/>
      <c r="I3" s="128"/>
      <c r="J3" s="69"/>
      <c r="K3" s="2"/>
      <c r="L3" s="128" t="s">
        <v>16</v>
      </c>
      <c r="M3" s="128"/>
      <c r="N3" s="128"/>
      <c r="O3" s="128"/>
      <c r="P3" s="128"/>
      <c r="Q3" s="128"/>
      <c r="R3" s="69"/>
      <c r="S3" s="2"/>
      <c r="T3" s="128" t="s">
        <v>15</v>
      </c>
      <c r="U3" s="128"/>
      <c r="V3" s="128"/>
      <c r="W3" s="128"/>
      <c r="X3" s="128"/>
      <c r="Y3" s="128"/>
      <c r="Z3" s="69"/>
      <c r="AA3" s="2"/>
      <c r="AB3" s="128" t="s">
        <v>14</v>
      </c>
      <c r="AC3" s="128"/>
      <c r="AD3" s="128"/>
      <c r="AE3" s="128"/>
      <c r="AF3" s="128"/>
      <c r="AG3" s="128"/>
      <c r="AH3" s="69"/>
      <c r="AI3" s="2"/>
      <c r="AJ3" s="128" t="s">
        <v>13</v>
      </c>
      <c r="AK3" s="128"/>
      <c r="AL3" s="128"/>
      <c r="AM3" s="128"/>
      <c r="AN3" s="128"/>
      <c r="AO3" s="128"/>
      <c r="AP3" s="69"/>
      <c r="AQ3" s="2"/>
      <c r="AR3" s="128" t="s">
        <v>12</v>
      </c>
      <c r="AS3" s="128"/>
      <c r="AT3" s="128"/>
      <c r="AU3" s="128"/>
      <c r="AV3" s="128"/>
      <c r="AW3" s="128"/>
      <c r="AX3" s="69"/>
      <c r="AY3" s="2"/>
    </row>
    <row r="4" spans="1:62" x14ac:dyDescent="0.25">
      <c r="A4" s="127"/>
      <c r="B4" s="127"/>
      <c r="C4" s="1"/>
      <c r="D4" s="130">
        <f>IFERROR(VLOOKUP(A3,Weeknummers!D:E,2,FALSE),"")</f>
        <v>43325</v>
      </c>
      <c r="E4" s="130"/>
      <c r="F4" s="130"/>
      <c r="G4" s="130"/>
      <c r="H4" s="130"/>
      <c r="I4" s="130"/>
      <c r="J4" s="70"/>
      <c r="K4" s="2"/>
      <c r="L4" s="130">
        <f>IFERROR(SUM(+D4+1),"")</f>
        <v>43326</v>
      </c>
      <c r="M4" s="130"/>
      <c r="N4" s="130"/>
      <c r="O4" s="130"/>
      <c r="P4" s="130"/>
      <c r="Q4" s="130"/>
      <c r="R4" s="70"/>
      <c r="S4" s="2"/>
      <c r="T4" s="130">
        <f>IFERROR(SUM(+L4+1),"")</f>
        <v>43327</v>
      </c>
      <c r="U4" s="130"/>
      <c r="V4" s="130"/>
      <c r="W4" s="130"/>
      <c r="X4" s="130"/>
      <c r="Y4" s="130"/>
      <c r="Z4" s="70"/>
      <c r="AA4" s="2"/>
      <c r="AB4" s="130">
        <f>IFERROR(SUM(+T4+1),"")</f>
        <v>43328</v>
      </c>
      <c r="AC4" s="130"/>
      <c r="AD4" s="130"/>
      <c r="AE4" s="130"/>
      <c r="AF4" s="130"/>
      <c r="AG4" s="130"/>
      <c r="AH4" s="70"/>
      <c r="AI4" s="2"/>
      <c r="AJ4" s="130">
        <f>IFERROR(SUM(+AB4+1),"")</f>
        <v>43329</v>
      </c>
      <c r="AK4" s="130"/>
      <c r="AL4" s="130"/>
      <c r="AM4" s="130"/>
      <c r="AN4" s="130"/>
      <c r="AO4" s="130"/>
      <c r="AP4" s="70"/>
      <c r="AQ4" s="2"/>
      <c r="AR4" s="131">
        <f>IFERROR(SUM(+AJ4+1),"")</f>
        <v>43330</v>
      </c>
      <c r="AS4" s="131"/>
      <c r="AT4" s="131"/>
      <c r="AU4" s="131"/>
      <c r="AV4" s="131"/>
      <c r="AW4" s="131"/>
      <c r="AX4" s="70"/>
      <c r="AY4" s="2"/>
    </row>
    <row r="5" spans="1:62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</v>
      </c>
      <c r="J5" s="10" t="s">
        <v>33</v>
      </c>
      <c r="K5" s="2"/>
      <c r="L5" s="10" t="s">
        <v>4</v>
      </c>
      <c r="M5" s="10" t="s">
        <v>0</v>
      </c>
      <c r="N5" s="10" t="s">
        <v>1</v>
      </c>
      <c r="O5" s="10" t="s">
        <v>45</v>
      </c>
      <c r="P5" s="10" t="s">
        <v>35</v>
      </c>
      <c r="Q5" s="10" t="s">
        <v>3</v>
      </c>
      <c r="R5" s="10" t="s">
        <v>33</v>
      </c>
      <c r="S5" s="2"/>
      <c r="T5" s="10" t="s">
        <v>4</v>
      </c>
      <c r="U5" s="10" t="s">
        <v>0</v>
      </c>
      <c r="V5" s="10" t="s">
        <v>1</v>
      </c>
      <c r="W5" s="10" t="s">
        <v>45</v>
      </c>
      <c r="X5" s="10" t="s">
        <v>35</v>
      </c>
      <c r="Y5" s="10" t="s">
        <v>3</v>
      </c>
      <c r="Z5" s="10" t="s">
        <v>33</v>
      </c>
      <c r="AA5" s="2"/>
      <c r="AB5" s="10" t="s">
        <v>4</v>
      </c>
      <c r="AC5" s="10" t="s">
        <v>0</v>
      </c>
      <c r="AD5" s="10" t="s">
        <v>1</v>
      </c>
      <c r="AE5" s="10" t="s">
        <v>45</v>
      </c>
      <c r="AF5" s="10" t="s">
        <v>35</v>
      </c>
      <c r="AG5" s="10" t="s">
        <v>3</v>
      </c>
      <c r="AH5" s="10" t="s">
        <v>33</v>
      </c>
      <c r="AI5" s="2"/>
      <c r="AJ5" s="10" t="s">
        <v>4</v>
      </c>
      <c r="AK5" s="10" t="s">
        <v>0</v>
      </c>
      <c r="AL5" s="10" t="s">
        <v>1</v>
      </c>
      <c r="AM5" s="10" t="s">
        <v>45</v>
      </c>
      <c r="AN5" s="10" t="s">
        <v>35</v>
      </c>
      <c r="AO5" s="10" t="s">
        <v>3</v>
      </c>
      <c r="AP5" s="10" t="s">
        <v>33</v>
      </c>
      <c r="AQ5" s="2"/>
      <c r="AR5" s="27" t="s">
        <v>4</v>
      </c>
      <c r="AS5" s="27" t="s">
        <v>0</v>
      </c>
      <c r="AT5" s="27" t="s">
        <v>1</v>
      </c>
      <c r="AU5" s="27" t="s">
        <v>45</v>
      </c>
      <c r="AV5" s="27" t="s">
        <v>35</v>
      </c>
      <c r="AW5" s="27" t="s">
        <v>3</v>
      </c>
      <c r="AX5" s="10" t="s">
        <v>33</v>
      </c>
      <c r="AY5" s="2"/>
      <c r="BB5" s="21" t="s">
        <v>20</v>
      </c>
      <c r="BC5" s="21" t="s">
        <v>21</v>
      </c>
      <c r="BE5" s="25" t="s">
        <v>11</v>
      </c>
      <c r="BF5" s="25">
        <v>0</v>
      </c>
      <c r="BG5" s="25" t="s">
        <v>24</v>
      </c>
      <c r="BH5" s="25" t="s">
        <v>25</v>
      </c>
      <c r="BI5" s="25" t="s">
        <v>26</v>
      </c>
      <c r="BJ5" s="20" t="s">
        <v>27</v>
      </c>
    </row>
    <row r="6" spans="1:62" s="34" customFormat="1" ht="24.95" customHeight="1" thickBot="1" x14ac:dyDescent="0.3">
      <c r="A6" s="29"/>
      <c r="B6" s="29"/>
      <c r="C6" s="30"/>
      <c r="D6" s="31" t="s">
        <v>30</v>
      </c>
      <c r="E6" s="31" t="s">
        <v>31</v>
      </c>
      <c r="F6" s="31" t="s">
        <v>31</v>
      </c>
      <c r="G6" s="31" t="s">
        <v>29</v>
      </c>
      <c r="H6" s="31" t="s">
        <v>32</v>
      </c>
      <c r="I6" s="31" t="s">
        <v>29</v>
      </c>
      <c r="J6" s="31" t="s">
        <v>30</v>
      </c>
      <c r="K6" s="24"/>
      <c r="L6" s="31" t="s">
        <v>30</v>
      </c>
      <c r="M6" s="31" t="s">
        <v>31</v>
      </c>
      <c r="N6" s="31" t="s">
        <v>29</v>
      </c>
      <c r="O6" s="31" t="s">
        <v>31</v>
      </c>
      <c r="P6" s="43" t="s">
        <v>32</v>
      </c>
      <c r="Q6" s="31" t="s">
        <v>31</v>
      </c>
      <c r="R6" s="31" t="s">
        <v>30</v>
      </c>
      <c r="S6" s="24"/>
      <c r="T6" s="31" t="s">
        <v>30</v>
      </c>
      <c r="U6" s="31" t="s">
        <v>30</v>
      </c>
      <c r="V6" s="31" t="s">
        <v>31</v>
      </c>
      <c r="W6" s="31" t="s">
        <v>31</v>
      </c>
      <c r="X6" s="31" t="s">
        <v>29</v>
      </c>
      <c r="Y6" s="43" t="s">
        <v>32</v>
      </c>
      <c r="Z6" s="31" t="s">
        <v>30</v>
      </c>
      <c r="AA6" s="24"/>
      <c r="AB6" s="31" t="s">
        <v>30</v>
      </c>
      <c r="AC6" s="31" t="s">
        <v>32</v>
      </c>
      <c r="AD6" s="31" t="s">
        <v>29</v>
      </c>
      <c r="AE6" s="31" t="s">
        <v>31</v>
      </c>
      <c r="AF6" s="43" t="s">
        <v>31</v>
      </c>
      <c r="AG6" s="42" t="s">
        <v>31</v>
      </c>
      <c r="AH6" s="31" t="s">
        <v>30</v>
      </c>
      <c r="AI6" s="24"/>
      <c r="AJ6" s="31" t="s">
        <v>30</v>
      </c>
      <c r="AK6" s="31" t="s">
        <v>32</v>
      </c>
      <c r="AL6" s="31" t="s">
        <v>31</v>
      </c>
      <c r="AM6" s="31" t="s">
        <v>31</v>
      </c>
      <c r="AN6" s="43" t="s">
        <v>29</v>
      </c>
      <c r="AO6" s="42" t="s">
        <v>31</v>
      </c>
      <c r="AP6" s="31" t="s">
        <v>30</v>
      </c>
      <c r="AQ6" s="24"/>
      <c r="AR6" s="32"/>
      <c r="AS6" s="33" t="s">
        <v>29</v>
      </c>
      <c r="AT6" s="33"/>
      <c r="AU6" s="33"/>
      <c r="AV6" s="33"/>
      <c r="AW6" s="33"/>
      <c r="AX6" s="33" t="s">
        <v>30</v>
      </c>
      <c r="AY6" s="24"/>
      <c r="BB6" s="35"/>
      <c r="BC6" s="35"/>
      <c r="BE6" s="67" t="s">
        <v>10</v>
      </c>
      <c r="BF6" s="67">
        <v>7</v>
      </c>
      <c r="BG6" s="67">
        <v>0.5</v>
      </c>
      <c r="BH6" s="67"/>
      <c r="BI6" s="67"/>
      <c r="BJ6" s="34" t="s">
        <v>28</v>
      </c>
    </row>
    <row r="7" spans="1:62" ht="24.95" customHeight="1" x14ac:dyDescent="0.25">
      <c r="A7" s="11" t="s">
        <v>10</v>
      </c>
      <c r="B7" s="11">
        <v>7</v>
      </c>
      <c r="C7" s="7"/>
      <c r="D7" s="45" t="str">
        <f t="shared" ref="D7:J7" si="0">IFERROR(IF(HLOOKUP(D$6,$BG$5:$BJ$18,2,FALSE)=0,"",HLOOKUP(D$6,$BG$5:$BJ$18,2,FALSE)),"")</f>
        <v>x</v>
      </c>
      <c r="E7" s="45" t="str">
        <f t="shared" si="0"/>
        <v/>
      </c>
      <c r="F7" s="45" t="str">
        <f t="shared" si="0"/>
        <v/>
      </c>
      <c r="G7" s="45">
        <f t="shared" si="0"/>
        <v>0.5</v>
      </c>
      <c r="H7" s="45" t="str">
        <f t="shared" si="0"/>
        <v/>
      </c>
      <c r="I7" s="45">
        <f t="shared" si="0"/>
        <v>0.5</v>
      </c>
      <c r="J7" s="45" t="str">
        <f t="shared" si="0"/>
        <v>x</v>
      </c>
      <c r="K7" s="12"/>
      <c r="L7" s="45" t="str">
        <f t="shared" ref="L7:R7" si="1">IFERROR(IF(HLOOKUP(L$6,$BG$5:$BJ$18,2,FALSE)=0,"",HLOOKUP(L$6,$BG$5:$BJ$18,2,FALSE)),"")</f>
        <v>x</v>
      </c>
      <c r="M7" s="45" t="str">
        <f t="shared" si="1"/>
        <v/>
      </c>
      <c r="N7" s="45">
        <f t="shared" si="1"/>
        <v>0.5</v>
      </c>
      <c r="O7" s="45" t="str">
        <f t="shared" si="1"/>
        <v/>
      </c>
      <c r="P7" s="44" t="str">
        <f t="shared" si="1"/>
        <v/>
      </c>
      <c r="Q7" s="45" t="str">
        <f t="shared" si="1"/>
        <v/>
      </c>
      <c r="R7" s="45" t="str">
        <f t="shared" si="1"/>
        <v>x</v>
      </c>
      <c r="S7" s="12"/>
      <c r="T7" s="45" t="str">
        <f t="shared" ref="T7:Z7" si="2">IFERROR(IF(HLOOKUP(T$6,$BG$5:$BJ$18,2,FALSE)=0,"",HLOOKUP(T$6,$BG$5:$BJ$18,2,FALSE)),"")</f>
        <v>x</v>
      </c>
      <c r="U7" s="45" t="str">
        <f t="shared" si="2"/>
        <v>x</v>
      </c>
      <c r="V7" s="45" t="str">
        <f t="shared" si="2"/>
        <v/>
      </c>
      <c r="W7" s="45" t="str">
        <f t="shared" si="2"/>
        <v/>
      </c>
      <c r="X7" s="45">
        <f t="shared" si="2"/>
        <v>0.5</v>
      </c>
      <c r="Y7" s="44" t="str">
        <f t="shared" si="2"/>
        <v/>
      </c>
      <c r="Z7" s="45" t="str">
        <f t="shared" si="2"/>
        <v>x</v>
      </c>
      <c r="AA7" s="12"/>
      <c r="AB7" s="45" t="str">
        <f t="shared" ref="AB7:AH7" si="3">IFERROR(IF(HLOOKUP(AB$6,$BG$5:$BJ$18,2,FALSE)=0,"",HLOOKUP(AB$6,$BG$5:$BJ$18,2,FALSE)),"")</f>
        <v>x</v>
      </c>
      <c r="AC7" s="45" t="str">
        <f t="shared" si="3"/>
        <v/>
      </c>
      <c r="AD7" s="45">
        <f t="shared" si="3"/>
        <v>0.5</v>
      </c>
      <c r="AE7" s="45" t="str">
        <f t="shared" si="3"/>
        <v/>
      </c>
      <c r="AF7" s="44" t="str">
        <f t="shared" si="3"/>
        <v/>
      </c>
      <c r="AG7" s="39" t="str">
        <f t="shared" si="3"/>
        <v/>
      </c>
      <c r="AH7" s="45" t="str">
        <f t="shared" si="3"/>
        <v>x</v>
      </c>
      <c r="AI7" s="12"/>
      <c r="AJ7" s="45" t="str">
        <f t="shared" ref="AJ7:AP7" si="4">IFERROR(IF(HLOOKUP(AJ$6,$BG$5:$BJ$18,2,FALSE)=0,"",HLOOKUP(AJ$6,$BG$5:$BJ$18,2,FALSE)),"")</f>
        <v>x</v>
      </c>
      <c r="AK7" s="45" t="str">
        <f t="shared" si="4"/>
        <v/>
      </c>
      <c r="AL7" s="45" t="str">
        <f t="shared" si="4"/>
        <v/>
      </c>
      <c r="AM7" s="45" t="str">
        <f t="shared" si="4"/>
        <v/>
      </c>
      <c r="AN7" s="44">
        <f t="shared" si="4"/>
        <v>0.5</v>
      </c>
      <c r="AO7" s="39" t="str">
        <f t="shared" si="4"/>
        <v/>
      </c>
      <c r="AP7" s="45" t="str">
        <f t="shared" si="4"/>
        <v>x</v>
      </c>
      <c r="AQ7" s="12"/>
      <c r="AR7" s="45" t="str">
        <f t="shared" ref="AR7:AX7" si="5">IFERROR(IF(HLOOKUP(AR$6,$BG$5:$BJ$18,2,FALSE)=0,"",HLOOKUP(AR$6,$BG$5:$BJ$18,2,FALSE)),"")</f>
        <v/>
      </c>
      <c r="AS7" s="45">
        <f t="shared" si="5"/>
        <v>0.5</v>
      </c>
      <c r="AT7" s="45" t="str">
        <f t="shared" si="5"/>
        <v/>
      </c>
      <c r="AU7" s="45" t="str">
        <f t="shared" si="5"/>
        <v/>
      </c>
      <c r="AV7" s="45" t="str">
        <f t="shared" si="5"/>
        <v/>
      </c>
      <c r="AW7" s="45" t="str">
        <f t="shared" si="5"/>
        <v/>
      </c>
      <c r="AX7" s="45" t="str">
        <f t="shared" si="5"/>
        <v>x</v>
      </c>
      <c r="AY7" s="2"/>
      <c r="AZ7" s="13" t="s">
        <v>9</v>
      </c>
      <c r="BA7" s="14">
        <f>+D19+L19+T19+AB19+AJ19+AR19</f>
        <v>0</v>
      </c>
      <c r="BB7" s="38" t="str">
        <f>IFERROR(IF(SUMIF($D$5:$AW$5,"Megen",$D$7:$AW$7)=0,"",SUMIF($D$5:$AW$5,"Megen",$D$7:$AW$7))*2,"")</f>
        <v/>
      </c>
      <c r="BC7" s="38" t="str">
        <f>IFERROR(IF(SUMIF($D$5:$AW$5,"Megen",$D$18:$AW$18)=0,"",SUMIF($D$5:$AW$5,"Megen",$D$18:$AW$18)*2),"")</f>
        <v/>
      </c>
      <c r="BE7" s="25">
        <v>7</v>
      </c>
      <c r="BF7" s="25">
        <v>8</v>
      </c>
      <c r="BG7" s="25">
        <v>1</v>
      </c>
      <c r="BH7" s="25"/>
      <c r="BI7" s="25"/>
      <c r="BJ7" s="34" t="s">
        <v>28</v>
      </c>
    </row>
    <row r="8" spans="1:62" ht="24.95" customHeight="1" x14ac:dyDescent="0.25">
      <c r="A8" s="11">
        <v>7</v>
      </c>
      <c r="B8" s="11">
        <v>8</v>
      </c>
      <c r="C8" s="22"/>
      <c r="D8" s="45" t="str">
        <f t="shared" ref="D8:J8" si="6">IFERROR(IF(HLOOKUP(D$6,$BG$5:$BJ$18,3,FALSE)=0,"",HLOOKUP(D$6,$BG$5:$BJ$18,3,FALSE)),"")</f>
        <v>x</v>
      </c>
      <c r="E8" s="45" t="str">
        <f t="shared" si="6"/>
        <v/>
      </c>
      <c r="F8" s="45" t="str">
        <f t="shared" si="6"/>
        <v/>
      </c>
      <c r="G8" s="45">
        <f t="shared" si="6"/>
        <v>1</v>
      </c>
      <c r="H8" s="45" t="str">
        <f t="shared" si="6"/>
        <v/>
      </c>
      <c r="I8" s="45">
        <f t="shared" si="6"/>
        <v>1</v>
      </c>
      <c r="J8" s="45" t="str">
        <f t="shared" si="6"/>
        <v>x</v>
      </c>
      <c r="K8" s="12"/>
      <c r="L8" s="45" t="str">
        <f t="shared" ref="L8:R8" si="7">IFERROR(IF(HLOOKUP(L$6,$BG$5:$BJ$18,3,FALSE)=0,"",HLOOKUP(L$6,$BG$5:$BJ$18,3,FALSE)),"")</f>
        <v>x</v>
      </c>
      <c r="M8" s="45" t="str">
        <f t="shared" si="7"/>
        <v/>
      </c>
      <c r="N8" s="45">
        <f t="shared" si="7"/>
        <v>1</v>
      </c>
      <c r="O8" s="45" t="str">
        <f t="shared" si="7"/>
        <v/>
      </c>
      <c r="P8" s="44" t="str">
        <f t="shared" si="7"/>
        <v/>
      </c>
      <c r="Q8" s="45" t="str">
        <f t="shared" si="7"/>
        <v/>
      </c>
      <c r="R8" s="45" t="str">
        <f t="shared" si="7"/>
        <v>x</v>
      </c>
      <c r="S8" s="12"/>
      <c r="T8" s="45" t="str">
        <f t="shared" ref="T8:Z8" si="8">IFERROR(IF(HLOOKUP(T$6,$BG$5:$BJ$18,3,FALSE)=0,"",HLOOKUP(T$6,$BG$5:$BJ$18,3,FALSE)),"")</f>
        <v>x</v>
      </c>
      <c r="U8" s="45" t="str">
        <f t="shared" si="8"/>
        <v>x</v>
      </c>
      <c r="V8" s="45" t="str">
        <f t="shared" si="8"/>
        <v/>
      </c>
      <c r="W8" s="45" t="str">
        <f t="shared" si="8"/>
        <v/>
      </c>
      <c r="X8" s="45">
        <f t="shared" si="8"/>
        <v>1</v>
      </c>
      <c r="Y8" s="44" t="str">
        <f t="shared" si="8"/>
        <v/>
      </c>
      <c r="Z8" s="45" t="str">
        <f t="shared" si="8"/>
        <v>x</v>
      </c>
      <c r="AA8" s="12"/>
      <c r="AB8" s="45" t="str">
        <f t="shared" ref="AB8:AH8" si="9">IFERROR(IF(HLOOKUP(AB$6,$BG$5:$BJ$18,3,FALSE)=0,"",HLOOKUP(AB$6,$BG$5:$BJ$18,3,FALSE)),"")</f>
        <v>x</v>
      </c>
      <c r="AC8" s="45" t="str">
        <f t="shared" si="9"/>
        <v/>
      </c>
      <c r="AD8" s="45">
        <f t="shared" si="9"/>
        <v>1</v>
      </c>
      <c r="AE8" s="45" t="str">
        <f t="shared" si="9"/>
        <v/>
      </c>
      <c r="AF8" s="44" t="str">
        <f t="shared" si="9"/>
        <v/>
      </c>
      <c r="AG8" s="39" t="str">
        <f t="shared" si="9"/>
        <v/>
      </c>
      <c r="AH8" s="45" t="str">
        <f t="shared" si="9"/>
        <v>x</v>
      </c>
      <c r="AI8" s="12"/>
      <c r="AJ8" s="45" t="str">
        <f t="shared" ref="AJ8:AP8" si="10">IFERROR(IF(HLOOKUP(AJ$6,$BG$5:$BJ$18,3,FALSE)=0,"",HLOOKUP(AJ$6,$BG$5:$BJ$18,3,FALSE)),"")</f>
        <v>x</v>
      </c>
      <c r="AK8" s="45" t="str">
        <f t="shared" si="10"/>
        <v/>
      </c>
      <c r="AL8" s="45" t="str">
        <f t="shared" si="10"/>
        <v/>
      </c>
      <c r="AM8" s="45" t="str">
        <f t="shared" si="10"/>
        <v/>
      </c>
      <c r="AN8" s="44">
        <f t="shared" si="10"/>
        <v>1</v>
      </c>
      <c r="AO8" s="39" t="str">
        <f t="shared" si="10"/>
        <v/>
      </c>
      <c r="AP8" s="45" t="str">
        <f t="shared" si="10"/>
        <v>x</v>
      </c>
      <c r="AQ8" s="12"/>
      <c r="AR8" s="45" t="str">
        <f t="shared" ref="AR8:AX8" si="11">IFERROR(IF(HLOOKUP(AR$6,$BG$5:$BJ$18,3,FALSE)=0,"",HLOOKUP(AR$6,$BG$5:$BJ$18,3,FALSE)),"")</f>
        <v/>
      </c>
      <c r="AS8" s="45">
        <f t="shared" si="11"/>
        <v>1</v>
      </c>
      <c r="AT8" s="45" t="str">
        <f t="shared" si="11"/>
        <v/>
      </c>
      <c r="AU8" s="45" t="str">
        <f t="shared" si="11"/>
        <v/>
      </c>
      <c r="AV8" s="45" t="str">
        <f t="shared" si="11"/>
        <v/>
      </c>
      <c r="AW8" s="45" t="str">
        <f t="shared" si="11"/>
        <v/>
      </c>
      <c r="AX8" s="45" t="str">
        <f t="shared" si="11"/>
        <v>x</v>
      </c>
      <c r="AY8" s="2"/>
      <c r="AZ8" s="15" t="s">
        <v>8</v>
      </c>
      <c r="BA8" s="16">
        <f>+E19+M19+U19+AC19+AK19+AS19</f>
        <v>37.5</v>
      </c>
      <c r="BB8" s="38">
        <f>IFERROR(IF(SUMIF($D$5:$AW$5,"Miguitte",$D$7:$AW$7)=0,"",SUMIF($D$5:$AW$5,"Miguitte",$D$7:$AW$7))*2,"")</f>
        <v>1</v>
      </c>
      <c r="BC8" s="38">
        <f>IFERROR(IF(SUMIF($D$5:$AW$5,"Miguitte",$D$18:$AW$18)=0,"",SUMIF($D$5:$AW$5,"Miguitte",$D$18:$AW$18)*2),"")</f>
        <v>2</v>
      </c>
      <c r="BE8" s="25">
        <v>8</v>
      </c>
      <c r="BF8" s="25">
        <v>9</v>
      </c>
      <c r="BG8" s="25">
        <v>1</v>
      </c>
      <c r="BH8" s="25">
        <v>0.5</v>
      </c>
      <c r="BI8" s="25">
        <v>1</v>
      </c>
      <c r="BJ8" s="34" t="s">
        <v>28</v>
      </c>
    </row>
    <row r="9" spans="1:62" ht="24.95" customHeight="1" x14ac:dyDescent="0.25">
      <c r="A9" s="11">
        <v>8</v>
      </c>
      <c r="B9" s="11">
        <v>9</v>
      </c>
      <c r="C9" s="22"/>
      <c r="D9" s="45" t="str">
        <f t="shared" ref="D9:J9" si="12">IFERROR(IF(HLOOKUP(D$6,$BG$5:$BJ$18,4,FALSE)=0,"",HLOOKUP(D$6,$BG$5:$BJ$18,4,FALSE)),"")</f>
        <v>x</v>
      </c>
      <c r="E9" s="45">
        <f t="shared" si="12"/>
        <v>1</v>
      </c>
      <c r="F9" s="45">
        <f t="shared" si="12"/>
        <v>1</v>
      </c>
      <c r="G9" s="45">
        <f t="shared" si="12"/>
        <v>1</v>
      </c>
      <c r="H9" s="45">
        <f t="shared" si="12"/>
        <v>0.5</v>
      </c>
      <c r="I9" s="39">
        <f t="shared" si="12"/>
        <v>1</v>
      </c>
      <c r="J9" s="45" t="str">
        <f t="shared" si="12"/>
        <v>x</v>
      </c>
      <c r="K9" s="12"/>
      <c r="L9" s="45" t="str">
        <f t="shared" ref="L9:R9" si="13">IFERROR(IF(HLOOKUP(L$6,$BG$5:$BJ$18,4,FALSE)=0,"",HLOOKUP(L$6,$BG$5:$BJ$18,4,FALSE)),"")</f>
        <v>x</v>
      </c>
      <c r="M9" s="45">
        <f t="shared" si="13"/>
        <v>1</v>
      </c>
      <c r="N9" s="45">
        <f t="shared" si="13"/>
        <v>1</v>
      </c>
      <c r="O9" s="45">
        <f t="shared" si="13"/>
        <v>1</v>
      </c>
      <c r="P9" s="44">
        <f t="shared" si="13"/>
        <v>0.5</v>
      </c>
      <c r="Q9" s="45">
        <f t="shared" si="13"/>
        <v>1</v>
      </c>
      <c r="R9" s="45" t="str">
        <f t="shared" si="13"/>
        <v>x</v>
      </c>
      <c r="S9" s="12"/>
      <c r="T9" s="45" t="str">
        <f t="shared" ref="T9:Z9" si="14">IFERROR(IF(HLOOKUP(T$6,$BG$5:$BJ$18,4,FALSE)=0,"",HLOOKUP(T$6,$BG$5:$BJ$18,4,FALSE)),"")</f>
        <v>x</v>
      </c>
      <c r="U9" s="45" t="str">
        <f t="shared" si="14"/>
        <v>x</v>
      </c>
      <c r="V9" s="45">
        <f t="shared" si="14"/>
        <v>1</v>
      </c>
      <c r="W9" s="45">
        <f t="shared" si="14"/>
        <v>1</v>
      </c>
      <c r="X9" s="45">
        <f t="shared" si="14"/>
        <v>1</v>
      </c>
      <c r="Y9" s="44">
        <f t="shared" si="14"/>
        <v>0.5</v>
      </c>
      <c r="Z9" s="45" t="str">
        <f t="shared" si="14"/>
        <v>x</v>
      </c>
      <c r="AA9" s="12"/>
      <c r="AB9" s="45" t="str">
        <f t="shared" ref="AB9:AH9" si="15">IFERROR(IF(HLOOKUP(AB$6,$BG$5:$BJ$18,4,FALSE)=0,"",HLOOKUP(AB$6,$BG$5:$BJ$18,4,FALSE)),"")</f>
        <v>x</v>
      </c>
      <c r="AC9" s="45">
        <f t="shared" si="15"/>
        <v>0.5</v>
      </c>
      <c r="AD9" s="45">
        <f t="shared" si="15"/>
        <v>1</v>
      </c>
      <c r="AE9" s="45">
        <f t="shared" si="15"/>
        <v>1</v>
      </c>
      <c r="AF9" s="44">
        <f t="shared" si="15"/>
        <v>1</v>
      </c>
      <c r="AG9" s="39">
        <f t="shared" si="15"/>
        <v>1</v>
      </c>
      <c r="AH9" s="45" t="str">
        <f t="shared" si="15"/>
        <v>x</v>
      </c>
      <c r="AI9" s="12"/>
      <c r="AJ9" s="45" t="str">
        <f t="shared" ref="AJ9:AP9" si="16">IFERROR(IF(HLOOKUP(AJ$6,$BG$5:$BJ$18,4,FALSE)=0,"",HLOOKUP(AJ$6,$BG$5:$BJ$18,4,FALSE)),"")</f>
        <v>x</v>
      </c>
      <c r="AK9" s="45">
        <f t="shared" si="16"/>
        <v>0.5</v>
      </c>
      <c r="AL9" s="45">
        <f t="shared" si="16"/>
        <v>1</v>
      </c>
      <c r="AM9" s="45">
        <f t="shared" si="16"/>
        <v>1</v>
      </c>
      <c r="AN9" s="44">
        <f t="shared" si="16"/>
        <v>1</v>
      </c>
      <c r="AO9" s="39">
        <f t="shared" si="16"/>
        <v>1</v>
      </c>
      <c r="AP9" s="45" t="str">
        <f t="shared" si="16"/>
        <v>x</v>
      </c>
      <c r="AQ9" s="12"/>
      <c r="AR9" s="45" t="str">
        <f t="shared" ref="AR9:AX9" si="17">IFERROR(IF(HLOOKUP(AR$6,$BG$5:$BJ$18,4,FALSE)=0,"",HLOOKUP(AR$6,$BG$5:$BJ$18,4,FALSE)),"")</f>
        <v/>
      </c>
      <c r="AS9" s="45">
        <f t="shared" si="17"/>
        <v>1</v>
      </c>
      <c r="AT9" s="45" t="str">
        <f t="shared" si="17"/>
        <v/>
      </c>
      <c r="AU9" s="45" t="str">
        <f t="shared" si="17"/>
        <v/>
      </c>
      <c r="AV9" s="45" t="str">
        <f t="shared" si="17"/>
        <v/>
      </c>
      <c r="AW9" s="45" t="str">
        <f t="shared" si="17"/>
        <v/>
      </c>
      <c r="AX9" s="45" t="str">
        <f t="shared" si="17"/>
        <v>x</v>
      </c>
      <c r="AY9" s="2"/>
      <c r="AZ9" s="15" t="s">
        <v>7</v>
      </c>
      <c r="BA9" s="16">
        <f>+F19+N19+V19+AD19+AL19+AT19</f>
        <v>40</v>
      </c>
      <c r="BB9" s="38">
        <f>IFERROR(IF(SUMIF($D$5:$AW$5,"Tim",$D$7:$AW$7)=0,"",SUMIF($D$5:$AW$5,"Tim",$D$7:$AW$7))*2,"")</f>
        <v>2</v>
      </c>
      <c r="BC9" s="38" t="str">
        <f>IFERROR(IF(SUMIF($D$5:$AW$5,"Tim",$D$18:$AW$18)=0,"",SUMIF($D$5:$AW$5,"Tim",$D$18:$AW$18)*2),"")</f>
        <v/>
      </c>
      <c r="BE9" s="25">
        <v>9</v>
      </c>
      <c r="BF9" s="25">
        <v>10</v>
      </c>
      <c r="BG9" s="25">
        <v>1</v>
      </c>
      <c r="BH9" s="25">
        <v>1</v>
      </c>
      <c r="BI9" s="25">
        <v>1</v>
      </c>
      <c r="BJ9" s="34" t="s">
        <v>28</v>
      </c>
    </row>
    <row r="10" spans="1:62" ht="24.95" customHeight="1" x14ac:dyDescent="0.25">
      <c r="A10" s="11">
        <v>9</v>
      </c>
      <c r="B10" s="11">
        <v>10</v>
      </c>
      <c r="C10" s="22"/>
      <c r="D10" s="45" t="str">
        <f t="shared" ref="D10:J10" si="18">IFERROR(IF(HLOOKUP(D$6,$BG$5:$BJ$18,5,FALSE)=0,"",HLOOKUP(D$6,$BG$5:$BJ$18,5,FALSE)),"")</f>
        <v>x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39">
        <f t="shared" si="18"/>
        <v>1</v>
      </c>
      <c r="J10" s="45" t="str">
        <f t="shared" si="18"/>
        <v>x</v>
      </c>
      <c r="K10" s="12"/>
      <c r="L10" s="45" t="str">
        <f t="shared" ref="L10:R10" si="19">IFERROR(IF(HLOOKUP(L$6,$BG$5:$BJ$18,5,FALSE)=0,"",HLOOKUP(L$6,$BG$5:$BJ$18,5,FALSE)),"")</f>
        <v>x</v>
      </c>
      <c r="M10" s="45">
        <f t="shared" si="19"/>
        <v>1</v>
      </c>
      <c r="N10" s="45">
        <f t="shared" si="19"/>
        <v>1</v>
      </c>
      <c r="O10" s="45">
        <f t="shared" si="19"/>
        <v>1</v>
      </c>
      <c r="P10" s="44">
        <f t="shared" si="19"/>
        <v>1</v>
      </c>
      <c r="Q10" s="45">
        <f t="shared" si="19"/>
        <v>1</v>
      </c>
      <c r="R10" s="45" t="str">
        <f t="shared" si="19"/>
        <v>x</v>
      </c>
      <c r="S10" s="12"/>
      <c r="T10" s="45" t="str">
        <f t="shared" ref="T10:Z10" si="20">IFERROR(IF(HLOOKUP(T$6,$BG$5:$BJ$18,5,FALSE)=0,"",HLOOKUP(T$6,$BG$5:$BJ$18,5,FALSE)),"")</f>
        <v>x</v>
      </c>
      <c r="U10" s="45" t="str">
        <f t="shared" si="20"/>
        <v>x</v>
      </c>
      <c r="V10" s="45">
        <f t="shared" si="20"/>
        <v>1</v>
      </c>
      <c r="W10" s="45">
        <f t="shared" si="20"/>
        <v>1</v>
      </c>
      <c r="X10" s="45">
        <f t="shared" si="20"/>
        <v>1</v>
      </c>
      <c r="Y10" s="44">
        <f t="shared" si="20"/>
        <v>1</v>
      </c>
      <c r="Z10" s="45" t="str">
        <f t="shared" si="20"/>
        <v>x</v>
      </c>
      <c r="AA10" s="12"/>
      <c r="AB10" s="45" t="str">
        <f t="shared" ref="AB10:AH10" si="21">IFERROR(IF(HLOOKUP(AB$6,$BG$5:$BJ$18,5,FALSE)=0,"",HLOOKUP(AB$6,$BG$5:$BJ$18,5,FALSE)),"")</f>
        <v>x</v>
      </c>
      <c r="AC10" s="45">
        <f t="shared" si="21"/>
        <v>1</v>
      </c>
      <c r="AD10" s="39">
        <f t="shared" si="21"/>
        <v>1</v>
      </c>
      <c r="AE10" s="45">
        <f t="shared" si="21"/>
        <v>1</v>
      </c>
      <c r="AF10" s="44">
        <f t="shared" si="21"/>
        <v>1</v>
      </c>
      <c r="AG10" s="39">
        <f t="shared" si="21"/>
        <v>1</v>
      </c>
      <c r="AH10" s="45" t="str">
        <f t="shared" si="21"/>
        <v>x</v>
      </c>
      <c r="AI10" s="12"/>
      <c r="AJ10" s="45" t="str">
        <f t="shared" ref="AJ10:AP10" si="22">IFERROR(IF(HLOOKUP(AJ$6,$BG$5:$BJ$18,5,FALSE)=0,"",HLOOKUP(AJ$6,$BG$5:$BJ$18,5,FALSE)),"")</f>
        <v>x</v>
      </c>
      <c r="AK10" s="45">
        <f t="shared" si="22"/>
        <v>1</v>
      </c>
      <c r="AL10" s="45">
        <f t="shared" si="22"/>
        <v>1</v>
      </c>
      <c r="AM10" s="45">
        <f t="shared" si="22"/>
        <v>1</v>
      </c>
      <c r="AN10" s="44">
        <f t="shared" si="22"/>
        <v>1</v>
      </c>
      <c r="AO10" s="39">
        <f t="shared" si="22"/>
        <v>1</v>
      </c>
      <c r="AP10" s="45" t="str">
        <f t="shared" si="22"/>
        <v>x</v>
      </c>
      <c r="AQ10" s="12"/>
      <c r="AR10" s="45" t="str">
        <f t="shared" ref="AR10:AX10" si="23">IFERROR(IF(HLOOKUP(AR$6,$BG$5:$BJ$18,5,FALSE)=0,"",HLOOKUP(AR$6,$BG$5:$BJ$18,5,FALSE)),"")</f>
        <v/>
      </c>
      <c r="AS10" s="45">
        <f t="shared" si="23"/>
        <v>1</v>
      </c>
      <c r="AT10" s="45" t="str">
        <f t="shared" si="23"/>
        <v/>
      </c>
      <c r="AU10" s="45" t="str">
        <f t="shared" si="23"/>
        <v/>
      </c>
      <c r="AV10" s="45" t="str">
        <f t="shared" si="23"/>
        <v/>
      </c>
      <c r="AW10" s="45" t="str">
        <f t="shared" si="23"/>
        <v/>
      </c>
      <c r="AX10" s="45" t="str">
        <f t="shared" si="23"/>
        <v>x</v>
      </c>
      <c r="AY10" s="2"/>
      <c r="AZ10" s="15" t="s">
        <v>37</v>
      </c>
      <c r="BA10" s="16">
        <f>+H19+P19+X19+AF19+AN19+AV19</f>
        <v>40</v>
      </c>
      <c r="BB10" s="38">
        <f>IFERROR(IF(SUMIF($D$5:$AW$5,"David",$D$7:$AW$7)=0,"",SUMIF($D$5:$AW$5,"David",$D$7:$AW$7))*2,"")</f>
        <v>2</v>
      </c>
      <c r="BC10" s="38">
        <f>IFERROR(IF(SUMIF($D$5:$AW$5,"David",$D$18:$AW$18)=0,"",SUMIF($D$5:$AW$5,"David",$D$18:$AW$18)*2),"")</f>
        <v>2</v>
      </c>
      <c r="BE10" s="25">
        <v>10</v>
      </c>
      <c r="BF10" s="25">
        <v>11</v>
      </c>
      <c r="BG10" s="25">
        <v>1</v>
      </c>
      <c r="BH10" s="25">
        <v>1</v>
      </c>
      <c r="BI10" s="25">
        <v>1</v>
      </c>
      <c r="BJ10" s="34" t="s">
        <v>28</v>
      </c>
    </row>
    <row r="11" spans="1:62" ht="24.95" customHeight="1" x14ac:dyDescent="0.25">
      <c r="A11" s="11">
        <v>10</v>
      </c>
      <c r="B11" s="11">
        <v>11</v>
      </c>
      <c r="C11" s="22"/>
      <c r="D11" s="45" t="str">
        <f t="shared" ref="D11:J11" si="24">IFERROR(IF(HLOOKUP(D$6,$BG$5:$BJ$18,6,FALSE)=0,"",HLOOKUP(D$6,$BG$5:$BJ$18,6,FALSE)),"")</f>
        <v>x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39">
        <f t="shared" si="24"/>
        <v>1</v>
      </c>
      <c r="J11" s="45" t="str">
        <f t="shared" si="24"/>
        <v>x</v>
      </c>
      <c r="K11" s="12"/>
      <c r="L11" s="45" t="str">
        <f t="shared" ref="L11:R11" si="25">IFERROR(IF(HLOOKUP(L$6,$BG$5:$BJ$18,6,FALSE)=0,"",HLOOKUP(L$6,$BG$5:$BJ$18,6,FALSE)),"")</f>
        <v>x</v>
      </c>
      <c r="M11" s="45">
        <f t="shared" si="25"/>
        <v>1</v>
      </c>
      <c r="N11" s="45">
        <f t="shared" si="25"/>
        <v>1</v>
      </c>
      <c r="O11" s="45">
        <f t="shared" si="25"/>
        <v>1</v>
      </c>
      <c r="P11" s="44">
        <f t="shared" si="25"/>
        <v>1</v>
      </c>
      <c r="Q11" s="45">
        <f t="shared" si="25"/>
        <v>1</v>
      </c>
      <c r="R11" s="45" t="str">
        <f t="shared" si="25"/>
        <v>x</v>
      </c>
      <c r="S11" s="12"/>
      <c r="T11" s="45" t="str">
        <f t="shared" ref="T11:Z11" si="26">IFERROR(IF(HLOOKUP(T$6,$BG$5:$BJ$18,6,FALSE)=0,"",HLOOKUP(T$6,$BG$5:$BJ$18,6,FALSE)),"")</f>
        <v>x</v>
      </c>
      <c r="U11" s="45" t="str">
        <f t="shared" si="26"/>
        <v>x</v>
      </c>
      <c r="V11" s="45">
        <f t="shared" si="26"/>
        <v>1</v>
      </c>
      <c r="W11" s="45">
        <f t="shared" si="26"/>
        <v>1</v>
      </c>
      <c r="X11" s="45">
        <f t="shared" si="26"/>
        <v>1</v>
      </c>
      <c r="Y11" s="44">
        <f t="shared" si="26"/>
        <v>1</v>
      </c>
      <c r="Z11" s="45" t="str">
        <f t="shared" si="26"/>
        <v>x</v>
      </c>
      <c r="AA11" s="12"/>
      <c r="AB11" s="45" t="str">
        <f t="shared" ref="AB11:AH11" si="27">IFERROR(IF(HLOOKUP(AB$6,$BG$5:$BJ$18,6,FALSE)=0,"",HLOOKUP(AB$6,$BG$5:$BJ$18,6,FALSE)),"")</f>
        <v>x</v>
      </c>
      <c r="AC11" s="45">
        <f t="shared" si="27"/>
        <v>1</v>
      </c>
      <c r="AD11" s="39">
        <f t="shared" si="27"/>
        <v>1</v>
      </c>
      <c r="AE11" s="45">
        <f t="shared" si="27"/>
        <v>1</v>
      </c>
      <c r="AF11" s="44">
        <f t="shared" si="27"/>
        <v>1</v>
      </c>
      <c r="AG11" s="39">
        <f t="shared" si="27"/>
        <v>1</v>
      </c>
      <c r="AH11" s="45" t="str">
        <f t="shared" si="27"/>
        <v>x</v>
      </c>
      <c r="AI11" s="12"/>
      <c r="AJ11" s="45" t="str">
        <f t="shared" ref="AJ11:AP11" si="28">IFERROR(IF(HLOOKUP(AJ$6,$BG$5:$BJ$18,6,FALSE)=0,"",HLOOKUP(AJ$6,$BG$5:$BJ$18,6,FALSE)),"")</f>
        <v>x</v>
      </c>
      <c r="AK11" s="45">
        <f t="shared" si="28"/>
        <v>1</v>
      </c>
      <c r="AL11" s="45">
        <f t="shared" si="28"/>
        <v>1</v>
      </c>
      <c r="AM11" s="45">
        <f t="shared" si="28"/>
        <v>1</v>
      </c>
      <c r="AN11" s="44">
        <f t="shared" si="28"/>
        <v>1</v>
      </c>
      <c r="AO11" s="39">
        <f t="shared" si="28"/>
        <v>1</v>
      </c>
      <c r="AP11" s="45" t="str">
        <f t="shared" si="28"/>
        <v>x</v>
      </c>
      <c r="AQ11" s="12"/>
      <c r="AR11" s="45" t="str">
        <f t="shared" ref="AR11:AX11" si="29">IFERROR(IF(HLOOKUP(AR$6,$BG$5:$BJ$18,6,FALSE)=0,"",HLOOKUP(AR$6,$BG$5:$BJ$18,6,FALSE)),"")</f>
        <v/>
      </c>
      <c r="AS11" s="45">
        <f t="shared" si="29"/>
        <v>1</v>
      </c>
      <c r="AT11" s="45" t="str">
        <f t="shared" si="29"/>
        <v/>
      </c>
      <c r="AU11" s="45" t="str">
        <f t="shared" si="29"/>
        <v/>
      </c>
      <c r="AV11" s="45" t="str">
        <f t="shared" si="29"/>
        <v/>
      </c>
      <c r="AW11" s="45" t="str">
        <f t="shared" si="29"/>
        <v/>
      </c>
      <c r="AX11" s="45" t="str">
        <f t="shared" si="29"/>
        <v>x</v>
      </c>
      <c r="AY11" s="2"/>
      <c r="AZ11" s="15" t="s">
        <v>46</v>
      </c>
      <c r="BA11" s="16">
        <f>+G19+O19+W19+AE19+AU19+AM19</f>
        <v>40</v>
      </c>
      <c r="BB11" s="38">
        <f>IFERROR(IF(SUMIF($D$5:$AW$5,"Emre",$D$7:$AW$7)=0,"",SUMIF($D$5:$AW$5,"Emre",$D$7:$AW$7))*2,"")</f>
        <v>1</v>
      </c>
      <c r="BC11" s="38" t="str">
        <f>IFERROR(IF(SUMIF($D$5:$AW$5,"Emre",$D$18:$AW$18)=0,"",SUMIF($D$5:$AW$5,"Emre",$D$18:$AW$18)*2),"")</f>
        <v/>
      </c>
      <c r="BE11" s="25">
        <v>11</v>
      </c>
      <c r="BF11" s="25">
        <v>12</v>
      </c>
      <c r="BG11" s="25">
        <v>1</v>
      </c>
      <c r="BH11" s="25">
        <v>1</v>
      </c>
      <c r="BI11" s="25">
        <v>1</v>
      </c>
      <c r="BJ11" s="34" t="s">
        <v>28</v>
      </c>
    </row>
    <row r="12" spans="1:62" ht="24.95" customHeight="1" x14ac:dyDescent="0.25">
      <c r="A12" s="11">
        <v>11</v>
      </c>
      <c r="B12" s="11">
        <v>12</v>
      </c>
      <c r="C12" s="22"/>
      <c r="D12" s="45" t="str">
        <f t="shared" ref="D12:J12" si="30">IFERROR(IF(HLOOKUP(D$6,$BG$5:$BJ$18,7,FALSE)=0,"",HLOOKUP(D$6,$BG$5:$BJ$18,7,FALSE)),"")</f>
        <v>x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39">
        <f t="shared" si="30"/>
        <v>1</v>
      </c>
      <c r="J12" s="45" t="str">
        <f t="shared" si="30"/>
        <v>x</v>
      </c>
      <c r="K12" s="12"/>
      <c r="L12" s="45" t="str">
        <f t="shared" ref="L12:R12" si="31">IFERROR(IF(HLOOKUP(L$6,$BG$5:$BJ$18,7,FALSE)=0,"",HLOOKUP(L$6,$BG$5:$BJ$18,7,FALSE)),"")</f>
        <v>x</v>
      </c>
      <c r="M12" s="45">
        <f t="shared" si="31"/>
        <v>1</v>
      </c>
      <c r="N12" s="45">
        <f t="shared" si="31"/>
        <v>1</v>
      </c>
      <c r="O12" s="45">
        <f t="shared" si="31"/>
        <v>1</v>
      </c>
      <c r="P12" s="44">
        <f t="shared" si="31"/>
        <v>1</v>
      </c>
      <c r="Q12" s="45">
        <f t="shared" si="31"/>
        <v>1</v>
      </c>
      <c r="R12" s="45" t="str">
        <f t="shared" si="31"/>
        <v>x</v>
      </c>
      <c r="S12" s="12"/>
      <c r="T12" s="45" t="str">
        <f t="shared" ref="T12:Z12" si="32">IFERROR(IF(HLOOKUP(T$6,$BG$5:$BJ$18,7,FALSE)=0,"",HLOOKUP(T$6,$BG$5:$BJ$18,7,FALSE)),"")</f>
        <v>x</v>
      </c>
      <c r="U12" s="45" t="str">
        <f t="shared" si="32"/>
        <v>x</v>
      </c>
      <c r="V12" s="45">
        <f t="shared" si="32"/>
        <v>1</v>
      </c>
      <c r="W12" s="45">
        <f t="shared" si="32"/>
        <v>1</v>
      </c>
      <c r="X12" s="45">
        <f t="shared" si="32"/>
        <v>1</v>
      </c>
      <c r="Y12" s="44">
        <f t="shared" si="32"/>
        <v>1</v>
      </c>
      <c r="Z12" s="45" t="str">
        <f t="shared" si="32"/>
        <v>x</v>
      </c>
      <c r="AA12" s="12"/>
      <c r="AB12" s="45" t="str">
        <f t="shared" ref="AB12:AH12" si="33">IFERROR(IF(HLOOKUP(AB$6,$BG$5:$BJ$18,7,FALSE)=0,"",HLOOKUP(AB$6,$BG$5:$BJ$18,7,FALSE)),"")</f>
        <v>x</v>
      </c>
      <c r="AC12" s="45">
        <f t="shared" si="33"/>
        <v>1</v>
      </c>
      <c r="AD12" s="39">
        <f t="shared" si="33"/>
        <v>1</v>
      </c>
      <c r="AE12" s="45">
        <f t="shared" si="33"/>
        <v>1</v>
      </c>
      <c r="AF12" s="44">
        <f t="shared" si="33"/>
        <v>1</v>
      </c>
      <c r="AG12" s="39">
        <f t="shared" si="33"/>
        <v>1</v>
      </c>
      <c r="AH12" s="45" t="str">
        <f t="shared" si="33"/>
        <v>x</v>
      </c>
      <c r="AI12" s="12"/>
      <c r="AJ12" s="45" t="str">
        <f t="shared" ref="AJ12:AP12" si="34">IFERROR(IF(HLOOKUP(AJ$6,$BG$5:$BJ$18,7,FALSE)=0,"",HLOOKUP(AJ$6,$BG$5:$BJ$18,7,FALSE)),"")</f>
        <v>x</v>
      </c>
      <c r="AK12" s="45">
        <f t="shared" si="34"/>
        <v>1</v>
      </c>
      <c r="AL12" s="45">
        <f t="shared" si="34"/>
        <v>1</v>
      </c>
      <c r="AM12" s="45">
        <f t="shared" si="34"/>
        <v>1</v>
      </c>
      <c r="AN12" s="44">
        <f t="shared" si="34"/>
        <v>1</v>
      </c>
      <c r="AO12" s="39">
        <f t="shared" si="34"/>
        <v>1</v>
      </c>
      <c r="AP12" s="45" t="str">
        <f t="shared" si="34"/>
        <v>x</v>
      </c>
      <c r="AQ12" s="12"/>
      <c r="AR12" s="45" t="str">
        <f t="shared" ref="AR12:AX12" si="35">IFERROR(IF(HLOOKUP(AR$6,$BG$5:$BJ$18,7,FALSE)=0,"",HLOOKUP(AR$6,$BG$5:$BJ$18,7,FALSE)),"")</f>
        <v/>
      </c>
      <c r="AS12" s="45">
        <f t="shared" si="35"/>
        <v>1</v>
      </c>
      <c r="AT12" s="45" t="str">
        <f t="shared" si="35"/>
        <v/>
      </c>
      <c r="AU12" s="45" t="str">
        <f t="shared" si="35"/>
        <v/>
      </c>
      <c r="AV12" s="45" t="str">
        <f t="shared" si="35"/>
        <v/>
      </c>
      <c r="AW12" s="45" t="str">
        <f t="shared" si="35"/>
        <v/>
      </c>
      <c r="AX12" s="45" t="str">
        <f t="shared" si="35"/>
        <v>x</v>
      </c>
      <c r="AY12" s="2"/>
      <c r="AZ12" s="15" t="s">
        <v>6</v>
      </c>
      <c r="BA12" s="16">
        <f>+I19+Q19+Y19+AG19+AO19+AW19</f>
        <v>40</v>
      </c>
      <c r="BB12" s="38">
        <f>IFERROR(IF(SUMIF($D$5:$AW$5,"Niek",$D$7:$AW$7)=0,"",SUMIF($D$5:$AW$5,"Niek",$D$7:$AW$7))*2,"")</f>
        <v>1</v>
      </c>
      <c r="BC12" s="38">
        <f>IFERROR(IF(SUMIF($D$5:$AW$5,"Niek",$D$18:$AW$18)=0,"",SUMIF($D$5:$AW$5,"Niek",$D$18:$AW$18)*2),"")</f>
        <v>1</v>
      </c>
      <c r="BE12" s="25">
        <v>12</v>
      </c>
      <c r="BF12" s="25">
        <v>13</v>
      </c>
      <c r="BG12" s="25">
        <v>0.5</v>
      </c>
      <c r="BH12" s="25">
        <v>0.5</v>
      </c>
      <c r="BI12" s="25">
        <v>0.5</v>
      </c>
      <c r="BJ12" s="34" t="s">
        <v>28</v>
      </c>
    </row>
    <row r="13" spans="1:62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40"/>
      <c r="J13" s="37"/>
      <c r="K13" s="2"/>
      <c r="L13" s="37"/>
      <c r="M13" s="37"/>
      <c r="N13" s="37"/>
      <c r="O13" s="37"/>
      <c r="P13" s="41"/>
      <c r="Q13" s="37"/>
      <c r="R13" s="37"/>
      <c r="S13" s="2"/>
      <c r="T13" s="37"/>
      <c r="U13" s="37"/>
      <c r="V13" s="37"/>
      <c r="W13" s="45"/>
      <c r="X13" s="37"/>
      <c r="Y13" s="41"/>
      <c r="Z13" s="37"/>
      <c r="AA13" s="2"/>
      <c r="AB13" s="37"/>
      <c r="AC13" s="45"/>
      <c r="AD13" s="40"/>
      <c r="AE13" s="45"/>
      <c r="AF13" s="41"/>
      <c r="AG13" s="40"/>
      <c r="AH13" s="37"/>
      <c r="AI13" s="2"/>
      <c r="AJ13" s="37"/>
      <c r="AK13" s="37"/>
      <c r="AL13" s="45"/>
      <c r="AM13" s="45"/>
      <c r="AN13" s="41"/>
      <c r="AO13" s="40"/>
      <c r="AP13" s="37"/>
      <c r="AQ13" s="2"/>
      <c r="AR13" s="37"/>
      <c r="AS13" s="37"/>
      <c r="AT13" s="37"/>
      <c r="AU13" s="37"/>
      <c r="AV13" s="37"/>
      <c r="AW13" s="37"/>
      <c r="AX13" s="37"/>
      <c r="AY13" s="2"/>
      <c r="AZ13" s="15" t="s">
        <v>34</v>
      </c>
      <c r="BA13" s="16">
        <f>+J19+R19+Z19+AH19+AP19+AX19</f>
        <v>0</v>
      </c>
      <c r="BB13" s="38" t="str">
        <f>IFERROR(IF(SUMIF($D$5:$AW$5,"Stefan",$D$7:$AW$7)=0,"",SUMIF($D$5:$AW$5,"Stefan",$D$7:$AW$7))*2,"")</f>
        <v/>
      </c>
      <c r="BC13" s="38" t="str">
        <f>IFERROR(IF(SUMIF($D$5:$AW$5,"Stefan",$D$18:$AW$18)=0,"",SUMIF($D$5:$AW$5,"Stefan",$D$18:$AW$18)*2),"")</f>
        <v/>
      </c>
      <c r="BE13" s="25">
        <v>13</v>
      </c>
      <c r="BF13" s="25">
        <v>14</v>
      </c>
      <c r="BG13" s="25">
        <v>1</v>
      </c>
      <c r="BH13" s="25">
        <v>1</v>
      </c>
      <c r="BI13" s="25">
        <v>1</v>
      </c>
      <c r="BJ13" s="34" t="s">
        <v>28</v>
      </c>
    </row>
    <row r="14" spans="1:62" ht="24.95" customHeight="1" x14ac:dyDescent="0.25">
      <c r="A14" s="11">
        <v>13</v>
      </c>
      <c r="B14" s="11">
        <v>14</v>
      </c>
      <c r="C14" s="22"/>
      <c r="D14" s="45" t="str">
        <f t="shared" ref="D14:J14" si="36">IFERROR(IF(HLOOKUP(D$6,$BG$5:$BJ$18,9,FALSE)=0,"",HLOOKUP(D$6,$BG$5:$BJ$18,9,FALSE)),"")</f>
        <v>x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39">
        <f t="shared" si="36"/>
        <v>1</v>
      </c>
      <c r="J14" s="45" t="str">
        <f t="shared" si="36"/>
        <v>x</v>
      </c>
      <c r="K14" s="12"/>
      <c r="L14" s="45" t="str">
        <f t="shared" ref="L14:R14" si="37">IFERROR(IF(HLOOKUP(L$6,$BG$5:$BJ$18,9,FALSE)=0,"",HLOOKUP(L$6,$BG$5:$BJ$18,9,FALSE)),"")</f>
        <v>x</v>
      </c>
      <c r="M14" s="45">
        <f t="shared" si="37"/>
        <v>1</v>
      </c>
      <c r="N14" s="45">
        <f t="shared" si="37"/>
        <v>1</v>
      </c>
      <c r="O14" s="45">
        <f t="shared" si="37"/>
        <v>1</v>
      </c>
      <c r="P14" s="44">
        <f t="shared" si="37"/>
        <v>1</v>
      </c>
      <c r="Q14" s="45">
        <f t="shared" si="37"/>
        <v>1</v>
      </c>
      <c r="R14" s="45" t="str">
        <f t="shared" si="37"/>
        <v>x</v>
      </c>
      <c r="S14" s="12"/>
      <c r="T14" s="45" t="str">
        <f t="shared" ref="T14:Z14" si="38">IFERROR(IF(HLOOKUP(T$6,$BG$5:$BJ$18,9,FALSE)=0,"",HLOOKUP(T$6,$BG$5:$BJ$18,9,FALSE)),"")</f>
        <v>x</v>
      </c>
      <c r="U14" s="45" t="str">
        <f t="shared" si="38"/>
        <v>x</v>
      </c>
      <c r="V14" s="45">
        <f t="shared" si="38"/>
        <v>1</v>
      </c>
      <c r="W14" s="45">
        <f t="shared" si="38"/>
        <v>1</v>
      </c>
      <c r="X14" s="45">
        <f t="shared" si="38"/>
        <v>1</v>
      </c>
      <c r="Y14" s="44">
        <f t="shared" si="38"/>
        <v>1</v>
      </c>
      <c r="Z14" s="45" t="str">
        <f t="shared" si="38"/>
        <v>x</v>
      </c>
      <c r="AA14" s="12"/>
      <c r="AB14" s="45" t="str">
        <f t="shared" ref="AB14:AH14" si="39">IFERROR(IF(HLOOKUP(AB$6,$BG$5:$BJ$18,9,FALSE)=0,"",HLOOKUP(AB$6,$BG$5:$BJ$18,9,FALSE)),"")</f>
        <v>x</v>
      </c>
      <c r="AC14" s="45">
        <f t="shared" si="39"/>
        <v>1</v>
      </c>
      <c r="AD14" s="39">
        <f t="shared" si="39"/>
        <v>1</v>
      </c>
      <c r="AE14" s="45">
        <f t="shared" si="39"/>
        <v>1</v>
      </c>
      <c r="AF14" s="44">
        <f t="shared" si="39"/>
        <v>1</v>
      </c>
      <c r="AG14" s="39">
        <f t="shared" si="39"/>
        <v>1</v>
      </c>
      <c r="AH14" s="45" t="str">
        <f t="shared" si="39"/>
        <v>x</v>
      </c>
      <c r="AI14" s="12"/>
      <c r="AJ14" s="45" t="str">
        <f t="shared" ref="AJ14:AP14" si="40">IFERROR(IF(HLOOKUP(AJ$6,$BG$5:$BJ$18,9,FALSE)=0,"",HLOOKUP(AJ$6,$BG$5:$BJ$18,9,FALSE)),"")</f>
        <v>x</v>
      </c>
      <c r="AK14" s="45">
        <f t="shared" si="40"/>
        <v>1</v>
      </c>
      <c r="AL14" s="45">
        <f t="shared" si="40"/>
        <v>1</v>
      </c>
      <c r="AM14" s="45">
        <f t="shared" si="40"/>
        <v>1</v>
      </c>
      <c r="AN14" s="44">
        <f t="shared" si="40"/>
        <v>1</v>
      </c>
      <c r="AO14" s="39">
        <f t="shared" si="40"/>
        <v>1</v>
      </c>
      <c r="AP14" s="45" t="str">
        <f t="shared" si="40"/>
        <v>x</v>
      </c>
      <c r="AQ14" s="12"/>
      <c r="AR14" s="26"/>
      <c r="AS14" s="26"/>
      <c r="AT14" s="26"/>
      <c r="AU14" s="26"/>
      <c r="AV14" s="26"/>
      <c r="AW14" s="26"/>
      <c r="AX14" s="26"/>
      <c r="AY14" s="2"/>
      <c r="BB14" s="66" t="str">
        <f>IF(SUM(BB7:BB13)=0,"LET OP, NIETS INGEVULD!!","Goed bezig!!")</f>
        <v>Goed bezig!!</v>
      </c>
      <c r="BC14" s="66" t="str">
        <f>IF(SUM(BC7:BC13)=0,"LET OP, NIETS INGEVULD!!","Goed bezig!!")</f>
        <v>Goed bezig!!</v>
      </c>
      <c r="BE14" s="25">
        <v>14</v>
      </c>
      <c r="BF14" s="25">
        <v>15</v>
      </c>
      <c r="BG14" s="25">
        <v>1</v>
      </c>
      <c r="BH14" s="25">
        <v>1</v>
      </c>
      <c r="BI14" s="25">
        <v>1</v>
      </c>
      <c r="BJ14" s="34" t="s">
        <v>28</v>
      </c>
    </row>
    <row r="15" spans="1:62" ht="24.95" customHeight="1" x14ac:dyDescent="0.25">
      <c r="A15" s="11">
        <v>14</v>
      </c>
      <c r="B15" s="11">
        <v>15</v>
      </c>
      <c r="C15" s="22"/>
      <c r="D15" s="45" t="str">
        <f t="shared" ref="D15:J15" si="41">IFERROR(IF(HLOOKUP(D$6,$BG$5:$BJ$18,10,FALSE)=0,"",HLOOKUP(D$6,$BG$5:$BJ$18,10,FALSE)),"")</f>
        <v>x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39">
        <f t="shared" si="41"/>
        <v>1</v>
      </c>
      <c r="J15" s="45" t="str">
        <f t="shared" si="41"/>
        <v>x</v>
      </c>
      <c r="K15" s="12"/>
      <c r="L15" s="45" t="str">
        <f t="shared" ref="L15:R15" si="42">IFERROR(IF(HLOOKUP(L$6,$BG$5:$BJ$18,10,FALSE)=0,"",HLOOKUP(L$6,$BG$5:$BJ$18,10,FALSE)),"")</f>
        <v>x</v>
      </c>
      <c r="M15" s="45">
        <f t="shared" si="42"/>
        <v>1</v>
      </c>
      <c r="N15" s="45">
        <f t="shared" si="42"/>
        <v>1</v>
      </c>
      <c r="O15" s="45">
        <f t="shared" si="42"/>
        <v>1</v>
      </c>
      <c r="P15" s="44">
        <f t="shared" si="42"/>
        <v>1</v>
      </c>
      <c r="Q15" s="45">
        <f t="shared" si="42"/>
        <v>1</v>
      </c>
      <c r="R15" s="45" t="str">
        <f t="shared" si="42"/>
        <v>x</v>
      </c>
      <c r="S15" s="12"/>
      <c r="T15" s="45" t="str">
        <f t="shared" ref="T15:Z15" si="43">IFERROR(IF(HLOOKUP(T$6,$BG$5:$BJ$18,10,FALSE)=0,"",HLOOKUP(T$6,$BG$5:$BJ$18,10,FALSE)),"")</f>
        <v>x</v>
      </c>
      <c r="U15" s="45" t="str">
        <f t="shared" si="43"/>
        <v>x</v>
      </c>
      <c r="V15" s="45">
        <f t="shared" si="43"/>
        <v>1</v>
      </c>
      <c r="W15" s="45">
        <f t="shared" si="43"/>
        <v>1</v>
      </c>
      <c r="X15" s="45">
        <f t="shared" si="43"/>
        <v>1</v>
      </c>
      <c r="Y15" s="44">
        <f t="shared" si="43"/>
        <v>1</v>
      </c>
      <c r="Z15" s="45" t="str">
        <f t="shared" si="43"/>
        <v>x</v>
      </c>
      <c r="AA15" s="12"/>
      <c r="AB15" s="45" t="str">
        <f t="shared" ref="AB15:AH15" si="44">IFERROR(IF(HLOOKUP(AB$6,$BG$5:$BJ$18,10,FALSE)=0,"",HLOOKUP(AB$6,$BG$5:$BJ$18,10,FALSE)),"")</f>
        <v>x</v>
      </c>
      <c r="AC15" s="45">
        <f t="shared" si="44"/>
        <v>1</v>
      </c>
      <c r="AD15" s="39">
        <f t="shared" si="44"/>
        <v>1</v>
      </c>
      <c r="AE15" s="45">
        <f t="shared" si="44"/>
        <v>1</v>
      </c>
      <c r="AF15" s="44">
        <f t="shared" si="44"/>
        <v>1</v>
      </c>
      <c r="AG15" s="39">
        <f t="shared" si="44"/>
        <v>1</v>
      </c>
      <c r="AH15" s="45" t="str">
        <f t="shared" si="44"/>
        <v>x</v>
      </c>
      <c r="AI15" s="12"/>
      <c r="AJ15" s="45" t="str">
        <f t="shared" ref="AJ15:AP15" si="45">IFERROR(IF(HLOOKUP(AJ$6,$BG$5:$BJ$18,10,FALSE)=0,"",HLOOKUP(AJ$6,$BG$5:$BJ$18,10,FALSE)),"")</f>
        <v>x</v>
      </c>
      <c r="AK15" s="45">
        <f t="shared" si="45"/>
        <v>1</v>
      </c>
      <c r="AL15" s="45">
        <f t="shared" si="45"/>
        <v>1</v>
      </c>
      <c r="AM15" s="45">
        <f t="shared" si="45"/>
        <v>1</v>
      </c>
      <c r="AN15" s="44">
        <f t="shared" si="45"/>
        <v>1</v>
      </c>
      <c r="AO15" s="39">
        <f t="shared" si="45"/>
        <v>1</v>
      </c>
      <c r="AP15" s="45" t="str">
        <f t="shared" si="45"/>
        <v>x</v>
      </c>
      <c r="AQ15" s="12"/>
      <c r="AR15" s="26"/>
      <c r="AS15" s="26"/>
      <c r="AT15" s="26"/>
      <c r="AU15" s="26"/>
      <c r="AV15" s="26"/>
      <c r="AW15" s="26"/>
      <c r="AX15" s="26"/>
      <c r="AY15" s="2"/>
      <c r="BE15" s="25">
        <v>15</v>
      </c>
      <c r="BF15" s="25">
        <v>16</v>
      </c>
      <c r="BG15" s="25">
        <v>0.5</v>
      </c>
      <c r="BH15" s="25">
        <v>1</v>
      </c>
      <c r="BI15" s="25">
        <v>1</v>
      </c>
      <c r="BJ15" s="34" t="s">
        <v>28</v>
      </c>
    </row>
    <row r="16" spans="1:62" ht="24.95" customHeight="1" x14ac:dyDescent="0.25">
      <c r="A16" s="11">
        <v>15</v>
      </c>
      <c r="B16" s="11">
        <v>16</v>
      </c>
      <c r="C16" s="22"/>
      <c r="D16" s="45" t="str">
        <f t="shared" ref="D16:J16" si="46">IFERROR(IF(HLOOKUP(D$6,$BG$5:$BJ$18,11,FALSE)=0,"",HLOOKUP(D$6,$BG$5:$BJ$18,11,FALSE)),"")</f>
        <v>x</v>
      </c>
      <c r="E16" s="45">
        <f t="shared" si="46"/>
        <v>1</v>
      </c>
      <c r="F16" s="45">
        <f t="shared" si="46"/>
        <v>1</v>
      </c>
      <c r="G16" s="45">
        <f t="shared" si="46"/>
        <v>0.5</v>
      </c>
      <c r="H16" s="45">
        <f t="shared" si="46"/>
        <v>1</v>
      </c>
      <c r="I16" s="39">
        <f t="shared" si="46"/>
        <v>0.5</v>
      </c>
      <c r="J16" s="45" t="str">
        <f t="shared" si="46"/>
        <v>x</v>
      </c>
      <c r="K16" s="12"/>
      <c r="L16" s="45" t="str">
        <f t="shared" ref="L16:R16" si="47">IFERROR(IF(HLOOKUP(L$6,$BG$5:$BJ$18,11,FALSE)=0,"",HLOOKUP(L$6,$BG$5:$BJ$18,11,FALSE)),"")</f>
        <v>x</v>
      </c>
      <c r="M16" s="45">
        <f t="shared" si="47"/>
        <v>1</v>
      </c>
      <c r="N16" s="45">
        <f t="shared" si="47"/>
        <v>0.5</v>
      </c>
      <c r="O16" s="45">
        <f t="shared" si="47"/>
        <v>1</v>
      </c>
      <c r="P16" s="44">
        <f t="shared" si="47"/>
        <v>1</v>
      </c>
      <c r="Q16" s="45">
        <f t="shared" si="47"/>
        <v>1</v>
      </c>
      <c r="R16" s="45" t="str">
        <f t="shared" si="47"/>
        <v>x</v>
      </c>
      <c r="S16" s="12"/>
      <c r="T16" s="45" t="str">
        <f t="shared" ref="T16:Z16" si="48">IFERROR(IF(HLOOKUP(T$6,$BG$5:$BJ$18,11,FALSE)=0,"",HLOOKUP(T$6,$BG$5:$BJ$18,11,FALSE)),"")</f>
        <v>x</v>
      </c>
      <c r="U16" s="45" t="str">
        <f t="shared" si="48"/>
        <v>x</v>
      </c>
      <c r="V16" s="45">
        <f t="shared" si="48"/>
        <v>1</v>
      </c>
      <c r="W16" s="45">
        <f t="shared" si="48"/>
        <v>1</v>
      </c>
      <c r="X16" s="45">
        <f t="shared" si="48"/>
        <v>0.5</v>
      </c>
      <c r="Y16" s="44">
        <f t="shared" si="48"/>
        <v>1</v>
      </c>
      <c r="Z16" s="45" t="str">
        <f t="shared" si="48"/>
        <v>x</v>
      </c>
      <c r="AA16" s="12"/>
      <c r="AB16" s="45" t="str">
        <f t="shared" ref="AB16:AH16" si="49">IFERROR(IF(HLOOKUP(AB$6,$BG$5:$BJ$18,11,FALSE)=0,"",HLOOKUP(AB$6,$BG$5:$BJ$18,11,FALSE)),"")</f>
        <v>x</v>
      </c>
      <c r="AC16" s="45">
        <f t="shared" si="49"/>
        <v>1</v>
      </c>
      <c r="AD16" s="39">
        <f t="shared" si="49"/>
        <v>0.5</v>
      </c>
      <c r="AE16" s="45">
        <f t="shared" si="49"/>
        <v>1</v>
      </c>
      <c r="AF16" s="44">
        <f t="shared" si="49"/>
        <v>1</v>
      </c>
      <c r="AG16" s="39">
        <f t="shared" si="49"/>
        <v>1</v>
      </c>
      <c r="AH16" s="45" t="str">
        <f t="shared" si="49"/>
        <v>x</v>
      </c>
      <c r="AI16" s="12"/>
      <c r="AJ16" s="45" t="str">
        <f t="shared" ref="AJ16:AP16" si="50">IFERROR(IF(HLOOKUP(AJ$6,$BG$5:$BJ$18,11,FALSE)=0,"",HLOOKUP(AJ$6,$BG$5:$BJ$18,11,FALSE)),"")</f>
        <v>x</v>
      </c>
      <c r="AK16" s="45">
        <f t="shared" si="50"/>
        <v>1</v>
      </c>
      <c r="AL16" s="45">
        <f t="shared" si="50"/>
        <v>1</v>
      </c>
      <c r="AM16" s="45">
        <f t="shared" si="50"/>
        <v>1</v>
      </c>
      <c r="AN16" s="44">
        <f t="shared" si="50"/>
        <v>0.5</v>
      </c>
      <c r="AO16" s="39">
        <f t="shared" si="50"/>
        <v>1</v>
      </c>
      <c r="AP16" s="45" t="str">
        <f t="shared" si="50"/>
        <v>x</v>
      </c>
      <c r="AQ16" s="12"/>
      <c r="AR16" s="26"/>
      <c r="AS16" s="26"/>
      <c r="AT16" s="26"/>
      <c r="AU16" s="26"/>
      <c r="AV16" s="26"/>
      <c r="AW16" s="26"/>
      <c r="AX16" s="26"/>
      <c r="AY16" s="2"/>
      <c r="BE16" s="25">
        <v>16</v>
      </c>
      <c r="BF16" s="25">
        <v>17</v>
      </c>
      <c r="BG16" s="25"/>
      <c r="BH16" s="25">
        <v>1</v>
      </c>
      <c r="BI16" s="25">
        <v>1</v>
      </c>
      <c r="BJ16" s="34" t="s">
        <v>28</v>
      </c>
    </row>
    <row r="17" spans="1:62" ht="24.95" customHeight="1" x14ac:dyDescent="0.25">
      <c r="A17" s="11">
        <v>16</v>
      </c>
      <c r="B17" s="11">
        <v>17</v>
      </c>
      <c r="C17" s="22"/>
      <c r="D17" s="45" t="str">
        <f t="shared" ref="D17:J17" si="51">IFERROR(IF(HLOOKUP(D$6,$BG$5:$BJ$18,12,FALSE)=0,"",HLOOKUP(D$6,$BG$5:$BJ$18,12,FALSE)),"")</f>
        <v>x</v>
      </c>
      <c r="E17" s="45">
        <f t="shared" si="51"/>
        <v>1</v>
      </c>
      <c r="F17" s="45">
        <f t="shared" si="51"/>
        <v>1</v>
      </c>
      <c r="G17" s="45" t="str">
        <f t="shared" si="51"/>
        <v/>
      </c>
      <c r="H17" s="45">
        <f t="shared" si="51"/>
        <v>1</v>
      </c>
      <c r="I17" s="45" t="str">
        <f t="shared" si="51"/>
        <v/>
      </c>
      <c r="J17" s="45" t="str">
        <f t="shared" si="51"/>
        <v>x</v>
      </c>
      <c r="K17" s="12"/>
      <c r="L17" s="45" t="str">
        <f t="shared" ref="L17:R17" si="52">IFERROR(IF(HLOOKUP(L$6,$BG$5:$BJ$18,12,FALSE)=0,"",HLOOKUP(L$6,$BG$5:$BJ$18,12,FALSE)),"")</f>
        <v>x</v>
      </c>
      <c r="M17" s="45">
        <f t="shared" si="52"/>
        <v>1</v>
      </c>
      <c r="N17" s="45" t="str">
        <f t="shared" si="52"/>
        <v/>
      </c>
      <c r="O17" s="45">
        <f t="shared" si="52"/>
        <v>1</v>
      </c>
      <c r="P17" s="44">
        <f t="shared" si="52"/>
        <v>1</v>
      </c>
      <c r="Q17" s="45">
        <f t="shared" si="52"/>
        <v>1</v>
      </c>
      <c r="R17" s="45" t="str">
        <f t="shared" si="52"/>
        <v>x</v>
      </c>
      <c r="S17" s="12"/>
      <c r="T17" s="45" t="str">
        <f t="shared" ref="T17:Z17" si="53">IFERROR(IF(HLOOKUP(T$6,$BG$5:$BJ$18,12,FALSE)=0,"",HLOOKUP(T$6,$BG$5:$BJ$18,12,FALSE)),"")</f>
        <v>x</v>
      </c>
      <c r="U17" s="45" t="str">
        <f t="shared" si="53"/>
        <v>x</v>
      </c>
      <c r="V17" s="45">
        <f t="shared" si="53"/>
        <v>1</v>
      </c>
      <c r="W17" s="45">
        <f t="shared" si="53"/>
        <v>1</v>
      </c>
      <c r="X17" s="45" t="str">
        <f t="shared" si="53"/>
        <v/>
      </c>
      <c r="Y17" s="44">
        <f t="shared" si="53"/>
        <v>1</v>
      </c>
      <c r="Z17" s="45" t="str">
        <f t="shared" si="53"/>
        <v>x</v>
      </c>
      <c r="AA17" s="12"/>
      <c r="AB17" s="45" t="str">
        <f t="shared" ref="AB17:AH17" si="54">IFERROR(IF(HLOOKUP(AB$6,$BG$5:$BJ$18,12,FALSE)=0,"",HLOOKUP(AB$6,$BG$5:$BJ$18,12,FALSE)),"")</f>
        <v>x</v>
      </c>
      <c r="AC17" s="45">
        <f t="shared" si="54"/>
        <v>1</v>
      </c>
      <c r="AD17" s="39" t="str">
        <f t="shared" si="54"/>
        <v/>
      </c>
      <c r="AE17" s="45">
        <f t="shared" si="54"/>
        <v>1</v>
      </c>
      <c r="AF17" s="44">
        <f t="shared" si="54"/>
        <v>1</v>
      </c>
      <c r="AG17" s="39">
        <f t="shared" si="54"/>
        <v>1</v>
      </c>
      <c r="AH17" s="45" t="str">
        <f t="shared" si="54"/>
        <v>x</v>
      </c>
      <c r="AI17" s="12"/>
      <c r="AJ17" s="45" t="str">
        <f t="shared" ref="AJ17:AP17" si="55">IFERROR(IF(HLOOKUP(AJ$6,$BG$5:$BJ$18,12,FALSE)=0,"",HLOOKUP(AJ$6,$BG$5:$BJ$18,12,FALSE)),"")</f>
        <v>x</v>
      </c>
      <c r="AK17" s="45">
        <f t="shared" si="55"/>
        <v>1</v>
      </c>
      <c r="AL17" s="45">
        <f t="shared" si="55"/>
        <v>1</v>
      </c>
      <c r="AM17" s="45">
        <f t="shared" si="55"/>
        <v>1</v>
      </c>
      <c r="AN17" s="44" t="str">
        <f t="shared" si="55"/>
        <v/>
      </c>
      <c r="AO17" s="39">
        <f t="shared" si="55"/>
        <v>1</v>
      </c>
      <c r="AP17" s="45" t="str">
        <f t="shared" si="55"/>
        <v>x</v>
      </c>
      <c r="AQ17" s="12"/>
      <c r="AR17" s="26"/>
      <c r="AS17" s="26"/>
      <c r="AT17" s="26"/>
      <c r="AU17" s="26"/>
      <c r="AV17" s="26"/>
      <c r="AW17" s="26"/>
      <c r="AX17" s="26"/>
      <c r="AY17" s="2"/>
      <c r="BE17" s="25">
        <v>17</v>
      </c>
      <c r="BF17" s="25" t="s">
        <v>5</v>
      </c>
      <c r="BG17" s="25"/>
      <c r="BH17" s="25">
        <v>0.5</v>
      </c>
      <c r="BI17" s="25"/>
      <c r="BJ17" s="34" t="s">
        <v>28</v>
      </c>
    </row>
    <row r="18" spans="1:62" ht="24.95" customHeight="1" x14ac:dyDescent="0.25">
      <c r="A18" s="11">
        <v>17</v>
      </c>
      <c r="B18" s="11" t="s">
        <v>5</v>
      </c>
      <c r="C18" s="7"/>
      <c r="D18" s="45" t="str">
        <f t="shared" ref="D18:J18" si="56">IFERROR(IF(HLOOKUP(D$6,$BG$5:$BJ$18,13,FALSE)=0,"",HLOOKUP(D$6,$BG$5:$BJ$18,13,FALSE)),"")</f>
        <v>x</v>
      </c>
      <c r="E18" s="45" t="str">
        <f t="shared" si="56"/>
        <v/>
      </c>
      <c r="F18" s="45" t="str">
        <f t="shared" si="56"/>
        <v/>
      </c>
      <c r="G18" s="45" t="str">
        <f t="shared" si="56"/>
        <v/>
      </c>
      <c r="H18" s="45">
        <f t="shared" si="56"/>
        <v>0.5</v>
      </c>
      <c r="I18" s="45" t="str">
        <f t="shared" si="56"/>
        <v/>
      </c>
      <c r="J18" s="45" t="str">
        <f t="shared" si="56"/>
        <v>x</v>
      </c>
      <c r="K18" s="12"/>
      <c r="L18" s="45" t="str">
        <f t="shared" ref="L18:R18" si="57">IFERROR(IF(HLOOKUP(L$6,$BG$5:$BJ$18,13,FALSE)=0,"",HLOOKUP(L$6,$BG$5:$BJ$18,13,FALSE)),"")</f>
        <v>x</v>
      </c>
      <c r="M18" s="45" t="str">
        <f t="shared" si="57"/>
        <v/>
      </c>
      <c r="N18" s="45" t="str">
        <f t="shared" si="57"/>
        <v/>
      </c>
      <c r="O18" s="45" t="str">
        <f t="shared" si="57"/>
        <v/>
      </c>
      <c r="P18" s="44">
        <f t="shared" si="57"/>
        <v>0.5</v>
      </c>
      <c r="Q18" s="45" t="str">
        <f t="shared" si="57"/>
        <v/>
      </c>
      <c r="R18" s="45" t="str">
        <f t="shared" si="57"/>
        <v>x</v>
      </c>
      <c r="S18" s="12"/>
      <c r="T18" s="45" t="str">
        <f t="shared" ref="T18:Z18" si="58">IFERROR(IF(HLOOKUP(T$6,$BG$5:$BJ$18,13,FALSE)=0,"",HLOOKUP(T$6,$BG$5:$BJ$18,13,FALSE)),"")</f>
        <v>x</v>
      </c>
      <c r="U18" s="45" t="str">
        <f t="shared" si="58"/>
        <v>x</v>
      </c>
      <c r="V18" s="45" t="str">
        <f t="shared" si="58"/>
        <v/>
      </c>
      <c r="W18" s="45" t="str">
        <f t="shared" si="58"/>
        <v/>
      </c>
      <c r="X18" s="45" t="str">
        <f t="shared" si="58"/>
        <v/>
      </c>
      <c r="Y18" s="44">
        <f t="shared" si="58"/>
        <v>0.5</v>
      </c>
      <c r="Z18" s="45" t="str">
        <f t="shared" si="58"/>
        <v>x</v>
      </c>
      <c r="AA18" s="12"/>
      <c r="AB18" s="45" t="str">
        <f t="shared" ref="AB18:AH18" si="59">IFERROR(IF(HLOOKUP(AB$6,$BG$5:$BJ$18,13,FALSE)=0,"",HLOOKUP(AB$6,$BG$5:$BJ$18,13,FALSE)),"")</f>
        <v>x</v>
      </c>
      <c r="AC18" s="45">
        <f t="shared" si="59"/>
        <v>0.5</v>
      </c>
      <c r="AD18" s="39" t="str">
        <f t="shared" si="59"/>
        <v/>
      </c>
      <c r="AE18" s="45" t="str">
        <f t="shared" si="59"/>
        <v/>
      </c>
      <c r="AF18" s="44" t="str">
        <f t="shared" si="59"/>
        <v/>
      </c>
      <c r="AG18" s="39" t="str">
        <f t="shared" si="59"/>
        <v/>
      </c>
      <c r="AH18" s="45" t="str">
        <f t="shared" si="59"/>
        <v>x</v>
      </c>
      <c r="AI18" s="12"/>
      <c r="AJ18" s="45" t="str">
        <f t="shared" ref="AJ18:AP18" si="60">IFERROR(IF(HLOOKUP(AJ$6,$BG$5:$BJ$18,13,FALSE)=0,"",HLOOKUP(AJ$6,$BG$5:$BJ$18,13,FALSE)),"")</f>
        <v>x</v>
      </c>
      <c r="AK18" s="45">
        <f t="shared" si="60"/>
        <v>0.5</v>
      </c>
      <c r="AL18" s="45" t="str">
        <f t="shared" si="60"/>
        <v/>
      </c>
      <c r="AM18" s="45" t="str">
        <f t="shared" si="60"/>
        <v/>
      </c>
      <c r="AN18" s="44" t="str">
        <f t="shared" si="60"/>
        <v/>
      </c>
      <c r="AO18" s="39" t="str">
        <f t="shared" si="60"/>
        <v/>
      </c>
      <c r="AP18" s="45" t="str">
        <f t="shared" si="60"/>
        <v>x</v>
      </c>
      <c r="AQ18" s="12"/>
      <c r="AR18" s="26"/>
      <c r="AS18" s="26"/>
      <c r="AT18" s="26"/>
      <c r="AU18" s="26"/>
      <c r="AV18" s="26"/>
      <c r="AW18" s="26"/>
      <c r="AX18" s="26"/>
      <c r="AY18" s="2"/>
    </row>
    <row r="19" spans="1:62" ht="24.95" customHeight="1" x14ac:dyDescent="0.25">
      <c r="A19" s="17"/>
      <c r="B19" s="8"/>
      <c r="C19" s="9"/>
      <c r="D19" s="18">
        <f>IFERROR(SUM(D7:D18),"0")</f>
        <v>0</v>
      </c>
      <c r="E19" s="18">
        <f t="shared" ref="E19:AX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18">
        <f t="shared" si="61"/>
        <v>0</v>
      </c>
      <c r="K19" s="36"/>
      <c r="L19" s="18">
        <f t="shared" si="61"/>
        <v>0</v>
      </c>
      <c r="M19" s="18">
        <f t="shared" si="61"/>
        <v>8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18">
        <f t="shared" si="61"/>
        <v>8</v>
      </c>
      <c r="R19" s="18">
        <f t="shared" si="61"/>
        <v>0</v>
      </c>
      <c r="S19" s="36"/>
      <c r="T19" s="18">
        <f t="shared" si="61"/>
        <v>0</v>
      </c>
      <c r="U19" s="18">
        <f t="shared" si="61"/>
        <v>0</v>
      </c>
      <c r="V19" s="18">
        <f t="shared" si="61"/>
        <v>8</v>
      </c>
      <c r="W19" s="18">
        <f t="shared" si="61"/>
        <v>8</v>
      </c>
      <c r="X19" s="18">
        <f t="shared" si="61"/>
        <v>8</v>
      </c>
      <c r="Y19" s="18">
        <f t="shared" si="61"/>
        <v>8</v>
      </c>
      <c r="Z19" s="18">
        <f t="shared" si="61"/>
        <v>0</v>
      </c>
      <c r="AA19" s="36"/>
      <c r="AB19" s="18">
        <f t="shared" si="61"/>
        <v>0</v>
      </c>
      <c r="AC19" s="18">
        <f t="shared" si="61"/>
        <v>8</v>
      </c>
      <c r="AD19" s="18">
        <f t="shared" si="61"/>
        <v>8</v>
      </c>
      <c r="AE19" s="18">
        <f t="shared" si="61"/>
        <v>8</v>
      </c>
      <c r="AF19" s="18">
        <f t="shared" si="61"/>
        <v>8</v>
      </c>
      <c r="AG19" s="18">
        <f t="shared" si="61"/>
        <v>8</v>
      </c>
      <c r="AH19" s="18">
        <f t="shared" si="61"/>
        <v>0</v>
      </c>
      <c r="AI19" s="36"/>
      <c r="AJ19" s="18">
        <f t="shared" si="61"/>
        <v>0</v>
      </c>
      <c r="AK19" s="18">
        <f t="shared" si="61"/>
        <v>8</v>
      </c>
      <c r="AL19" s="18">
        <f t="shared" si="61"/>
        <v>8</v>
      </c>
      <c r="AM19" s="18">
        <f t="shared" si="61"/>
        <v>8</v>
      </c>
      <c r="AN19" s="18">
        <f t="shared" si="61"/>
        <v>8</v>
      </c>
      <c r="AO19" s="18">
        <f t="shared" si="61"/>
        <v>8</v>
      </c>
      <c r="AP19" s="18">
        <f t="shared" si="61"/>
        <v>0</v>
      </c>
      <c r="AQ19" s="36"/>
      <c r="AR19" s="18">
        <f t="shared" si="61"/>
        <v>0</v>
      </c>
      <c r="AS19" s="18">
        <f t="shared" si="61"/>
        <v>5.5</v>
      </c>
      <c r="AT19" s="18">
        <f t="shared" si="61"/>
        <v>0</v>
      </c>
      <c r="AU19" s="18">
        <f t="shared" si="61"/>
        <v>0</v>
      </c>
      <c r="AV19" s="18">
        <f t="shared" si="61"/>
        <v>0</v>
      </c>
      <c r="AW19" s="18">
        <f t="shared" si="61"/>
        <v>0</v>
      </c>
      <c r="AX19" s="18">
        <f t="shared" si="61"/>
        <v>0</v>
      </c>
      <c r="AY19" s="2"/>
    </row>
    <row r="20" spans="1:62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</v>
      </c>
      <c r="J20" s="10" t="s">
        <v>33</v>
      </c>
      <c r="K20" s="2"/>
      <c r="L20" s="10" t="s">
        <v>4</v>
      </c>
      <c r="M20" s="10" t="s">
        <v>0</v>
      </c>
      <c r="N20" s="10" t="s">
        <v>1</v>
      </c>
      <c r="O20" s="10" t="s">
        <v>45</v>
      </c>
      <c r="P20" s="10" t="s">
        <v>35</v>
      </c>
      <c r="Q20" s="10" t="s">
        <v>3</v>
      </c>
      <c r="R20" s="10" t="s">
        <v>33</v>
      </c>
      <c r="S20" s="2"/>
      <c r="T20" s="10" t="s">
        <v>4</v>
      </c>
      <c r="U20" s="10" t="s">
        <v>0</v>
      </c>
      <c r="V20" s="10" t="s">
        <v>1</v>
      </c>
      <c r="W20" s="10" t="s">
        <v>45</v>
      </c>
      <c r="X20" s="10" t="s">
        <v>35</v>
      </c>
      <c r="Y20" s="10" t="s">
        <v>3</v>
      </c>
      <c r="Z20" s="10" t="s">
        <v>33</v>
      </c>
      <c r="AA20" s="2"/>
      <c r="AB20" s="10" t="s">
        <v>4</v>
      </c>
      <c r="AC20" s="10" t="s">
        <v>0</v>
      </c>
      <c r="AD20" s="10" t="s">
        <v>1</v>
      </c>
      <c r="AE20" s="10" t="s">
        <v>45</v>
      </c>
      <c r="AF20" s="10" t="s">
        <v>35</v>
      </c>
      <c r="AG20" s="10" t="s">
        <v>3</v>
      </c>
      <c r="AH20" s="10" t="s">
        <v>33</v>
      </c>
      <c r="AI20" s="2"/>
      <c r="AJ20" s="10" t="s">
        <v>4</v>
      </c>
      <c r="AK20" s="10" t="s">
        <v>0</v>
      </c>
      <c r="AL20" s="10" t="s">
        <v>1</v>
      </c>
      <c r="AM20" s="10" t="s">
        <v>45</v>
      </c>
      <c r="AN20" s="10" t="s">
        <v>35</v>
      </c>
      <c r="AO20" s="10" t="s">
        <v>3</v>
      </c>
      <c r="AP20" s="10" t="s">
        <v>33</v>
      </c>
      <c r="AQ20" s="2"/>
      <c r="AR20" s="28" t="s">
        <v>4</v>
      </c>
      <c r="AS20" s="28" t="s">
        <v>0</v>
      </c>
      <c r="AT20" s="28" t="s">
        <v>1</v>
      </c>
      <c r="AU20" s="28" t="s">
        <v>47</v>
      </c>
      <c r="AV20" s="28" t="s">
        <v>35</v>
      </c>
      <c r="AW20" s="28" t="s">
        <v>3</v>
      </c>
      <c r="AX20" s="10" t="s">
        <v>33</v>
      </c>
      <c r="AY20" s="2"/>
    </row>
    <row r="21" spans="1:62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29"/>
      <c r="J21" s="68"/>
      <c r="K21" s="19"/>
      <c r="L21" s="129" t="s">
        <v>0</v>
      </c>
      <c r="M21" s="129"/>
      <c r="N21" s="129"/>
      <c r="O21" s="129"/>
      <c r="P21" s="129"/>
      <c r="Q21" s="129"/>
      <c r="R21" s="68"/>
      <c r="S21" s="19"/>
      <c r="T21" s="129" t="s">
        <v>3</v>
      </c>
      <c r="U21" s="129"/>
      <c r="V21" s="129"/>
      <c r="W21" s="129"/>
      <c r="X21" s="129"/>
      <c r="Y21" s="129"/>
      <c r="Z21" s="68"/>
      <c r="AA21" s="19"/>
      <c r="AB21" s="129" t="s">
        <v>3</v>
      </c>
      <c r="AC21" s="129"/>
      <c r="AD21" s="129"/>
      <c r="AE21" s="129"/>
      <c r="AF21" s="129"/>
      <c r="AG21" s="129"/>
      <c r="AH21" s="68"/>
      <c r="AI21" s="19"/>
      <c r="AJ21" s="129" t="s">
        <v>38</v>
      </c>
      <c r="AK21" s="129"/>
      <c r="AL21" s="129"/>
      <c r="AM21" s="129"/>
      <c r="AN21" s="129"/>
      <c r="AO21" s="129"/>
      <c r="AP21" s="68"/>
      <c r="AQ21" s="19"/>
      <c r="AR21" s="129"/>
      <c r="AS21" s="129"/>
      <c r="AT21" s="129"/>
      <c r="AU21" s="129"/>
      <c r="AV21" s="129"/>
      <c r="AW21" s="129"/>
      <c r="AX21" s="68"/>
      <c r="AY21" s="2"/>
    </row>
    <row r="22" spans="1:62" x14ac:dyDescent="0.25">
      <c r="D22" s="132" t="s">
        <v>22</v>
      </c>
      <c r="E22" s="132"/>
      <c r="F22" s="132"/>
      <c r="G22" s="67"/>
      <c r="H22" s="132" t="s">
        <v>23</v>
      </c>
      <c r="I22" s="132"/>
      <c r="J22" s="132"/>
      <c r="L22" s="132" t="s">
        <v>22</v>
      </c>
      <c r="M22" s="132"/>
      <c r="N22" s="132"/>
      <c r="O22" s="67"/>
      <c r="P22" s="132" t="s">
        <v>23</v>
      </c>
      <c r="Q22" s="132"/>
      <c r="R22" s="132"/>
      <c r="T22" s="132" t="s">
        <v>22</v>
      </c>
      <c r="U22" s="132"/>
      <c r="V22" s="132"/>
      <c r="W22" s="67"/>
      <c r="X22" s="132" t="s">
        <v>23</v>
      </c>
      <c r="Y22" s="132"/>
      <c r="Z22" s="132"/>
      <c r="AB22" s="132" t="s">
        <v>22</v>
      </c>
      <c r="AC22" s="132"/>
      <c r="AD22" s="132"/>
      <c r="AE22" s="67"/>
      <c r="AF22" s="132" t="s">
        <v>23</v>
      </c>
      <c r="AG22" s="132"/>
      <c r="AH22" s="132"/>
      <c r="AJ22" s="132" t="s">
        <v>22</v>
      </c>
      <c r="AK22" s="132"/>
      <c r="AL22" s="132"/>
      <c r="AM22" s="67"/>
      <c r="AN22" s="132" t="s">
        <v>23</v>
      </c>
      <c r="AO22" s="132"/>
      <c r="AP22" s="132"/>
      <c r="AR22" s="132" t="s">
        <v>22</v>
      </c>
      <c r="AS22" s="132"/>
      <c r="AT22" s="132"/>
      <c r="AU22" s="132"/>
      <c r="AV22" s="132"/>
      <c r="AW22" s="132"/>
      <c r="AX22" s="132"/>
      <c r="AY22" s="2"/>
    </row>
    <row r="23" spans="1:62" x14ac:dyDescent="0.25">
      <c r="D23" s="133" t="str">
        <f>IF(SUM(D7:J7)=0,"Let op!!","Top!!")</f>
        <v>Top!!</v>
      </c>
      <c r="E23" s="133"/>
      <c r="F23" s="133"/>
      <c r="G23" s="66"/>
      <c r="H23" s="133" t="str">
        <f>IF(SUM(D18:J18)=0,"Let op!!","Top!!")</f>
        <v>Top!!</v>
      </c>
      <c r="I23" s="133"/>
      <c r="J23" s="133"/>
      <c r="L23" s="133" t="str">
        <f>IF(SUM(L7:R7)=0,"Let op!!","Top!!")</f>
        <v>Top!!</v>
      </c>
      <c r="M23" s="133"/>
      <c r="N23" s="133"/>
      <c r="O23" s="66"/>
      <c r="P23" s="133" t="str">
        <f>IF(SUM(L18:R18)=0,"Let op!!","Top!!")</f>
        <v>Top!!</v>
      </c>
      <c r="Q23" s="133"/>
      <c r="R23" s="133"/>
      <c r="T23" s="133" t="str">
        <f>IF(SUM(T7:Z7)=0,"Let op!!","Top!!")</f>
        <v>Top!!</v>
      </c>
      <c r="U23" s="133"/>
      <c r="V23" s="133"/>
      <c r="W23" s="66"/>
      <c r="X23" s="133" t="str">
        <f>IF(SUM(T18:Z18)=0,"Let op!!","Top!!")</f>
        <v>Top!!</v>
      </c>
      <c r="Y23" s="133"/>
      <c r="Z23" s="133"/>
      <c r="AB23" s="133" t="str">
        <f>IF(SUM(AB7:AH7)=0,"Let op!!","Top!!")</f>
        <v>Top!!</v>
      </c>
      <c r="AC23" s="133"/>
      <c r="AD23" s="133"/>
      <c r="AE23" s="66"/>
      <c r="AF23" s="133" t="str">
        <f>IF(SUM(AB18:AH18)=0,"Let op!!","Top!!")</f>
        <v>Top!!</v>
      </c>
      <c r="AG23" s="133"/>
      <c r="AH23" s="133"/>
      <c r="AJ23" s="133" t="str">
        <f>IF(SUM(AJ7:AP7)=0,"Let op!!","Top!!")</f>
        <v>Top!!</v>
      </c>
      <c r="AK23" s="133"/>
      <c r="AL23" s="133"/>
      <c r="AM23" s="66"/>
      <c r="AN23" s="133" t="str">
        <f>IF(SUM(AJ18:AP18)=0,"Let op!!","Top!!")</f>
        <v>Top!!</v>
      </c>
      <c r="AO23" s="133"/>
      <c r="AP23" s="133"/>
      <c r="AR23" s="133" t="str">
        <f>IF(SUM(AR7:AW7)=0,"Let op!!","Top!!")</f>
        <v>Top!!</v>
      </c>
      <c r="AS23" s="133"/>
      <c r="AT23" s="133"/>
      <c r="AU23" s="133"/>
      <c r="AV23" s="133"/>
      <c r="AW23" s="133"/>
      <c r="AX23" s="133"/>
      <c r="AY23" s="2"/>
    </row>
    <row r="24" spans="1:62" x14ac:dyDescent="0.25">
      <c r="AY24" s="2"/>
    </row>
    <row r="25" spans="1:62" x14ac:dyDescent="0.25">
      <c r="AY25" s="2"/>
    </row>
    <row r="26" spans="1:62" x14ac:dyDescent="0.25">
      <c r="AY26" s="2"/>
    </row>
    <row r="27" spans="1:62" x14ac:dyDescent="0.25">
      <c r="AY27" s="2"/>
    </row>
    <row r="28" spans="1:62" x14ac:dyDescent="0.25">
      <c r="AY28" s="2"/>
    </row>
    <row r="29" spans="1:62" ht="30" customHeight="1" x14ac:dyDescent="0.25">
      <c r="AY29" s="2"/>
    </row>
    <row r="30" spans="1:62" ht="51" customHeight="1" x14ac:dyDescent="0.25">
      <c r="AY30" s="2"/>
    </row>
    <row r="31" spans="1:62" x14ac:dyDescent="0.25">
      <c r="AY31" s="19"/>
    </row>
    <row r="32" spans="1:62" x14ac:dyDescent="0.25">
      <c r="AZ32" s="23"/>
      <c r="BA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X23:Z23"/>
    <mergeCell ref="AB23:AD23"/>
    <mergeCell ref="AF23:AH23"/>
    <mergeCell ref="AJ23:AL23"/>
    <mergeCell ref="AN23:AP23"/>
    <mergeCell ref="AR23:AX23"/>
    <mergeCell ref="AB22:AD22"/>
    <mergeCell ref="AF22:AH22"/>
    <mergeCell ref="AJ22:AL22"/>
    <mergeCell ref="AN22:AP22"/>
    <mergeCell ref="AR22:AX22"/>
    <mergeCell ref="D23:F23"/>
    <mergeCell ref="H23:J23"/>
    <mergeCell ref="L23:N23"/>
    <mergeCell ref="P23:R23"/>
    <mergeCell ref="T23:V23"/>
    <mergeCell ref="X22:Z22"/>
    <mergeCell ref="D21:I21"/>
    <mergeCell ref="L21:Q21"/>
    <mergeCell ref="T21:Y21"/>
    <mergeCell ref="AB21:AG21"/>
    <mergeCell ref="D22:F22"/>
    <mergeCell ref="H22:J22"/>
    <mergeCell ref="L22:N22"/>
    <mergeCell ref="P22:R22"/>
    <mergeCell ref="T22:V22"/>
    <mergeCell ref="AJ21:AO21"/>
    <mergeCell ref="AR21:AW21"/>
    <mergeCell ref="AR3:AW3"/>
    <mergeCell ref="D4:I4"/>
    <mergeCell ref="L4:Q4"/>
    <mergeCell ref="T4:Y4"/>
    <mergeCell ref="AB4:AG4"/>
    <mergeCell ref="AJ4:AO4"/>
    <mergeCell ref="AR4:AW4"/>
    <mergeCell ref="AJ3:AO3"/>
    <mergeCell ref="A3:B4"/>
    <mergeCell ref="D3:I3"/>
    <mergeCell ref="L3:Q3"/>
    <mergeCell ref="T3:Y3"/>
    <mergeCell ref="AB3:AG3"/>
    <mergeCell ref="AR1:AW2"/>
    <mergeCell ref="D1:I2"/>
    <mergeCell ref="L1:Q2"/>
    <mergeCell ref="T1:Y2"/>
    <mergeCell ref="AB1:AG2"/>
    <mergeCell ref="AJ1:AO2"/>
  </mergeCells>
  <conditionalFormatting sqref="BB14">
    <cfRule type="cellIs" dxfId="1044" priority="46" operator="equal">
      <formula>"Goed bezig!!"</formula>
    </cfRule>
    <cfRule type="cellIs" dxfId="1043" priority="48" operator="equal">
      <formula>"LET OP, NIETS INGEVULD!!"</formula>
    </cfRule>
  </conditionalFormatting>
  <conditionalFormatting sqref="D23:F23">
    <cfRule type="cellIs" dxfId="1042" priority="43" operator="equal">
      <formula>"Top!!"</formula>
    </cfRule>
    <cfRule type="cellIs" dxfId="1041" priority="47" operator="equal">
      <formula>"Let op!!"</formula>
    </cfRule>
  </conditionalFormatting>
  <conditionalFormatting sqref="BC14">
    <cfRule type="cellIs" dxfId="1040" priority="44" operator="equal">
      <formula>"Goed bezig!!"</formula>
    </cfRule>
    <cfRule type="cellIs" dxfId="1039" priority="45" operator="equal">
      <formula>"LET OP, NIETS INGEVULD!!"</formula>
    </cfRule>
  </conditionalFormatting>
  <conditionalFormatting sqref="H23">
    <cfRule type="cellIs" dxfId="1038" priority="41" operator="equal">
      <formula>"Top!!"</formula>
    </cfRule>
    <cfRule type="cellIs" dxfId="1037" priority="42" operator="equal">
      <formula>"Let op!!"</formula>
    </cfRule>
  </conditionalFormatting>
  <conditionalFormatting sqref="L23:N23">
    <cfRule type="cellIs" dxfId="1036" priority="39" operator="equal">
      <formula>"Top!!"</formula>
    </cfRule>
    <cfRule type="cellIs" dxfId="1035" priority="40" operator="equal">
      <formula>"Let op!!"</formula>
    </cfRule>
  </conditionalFormatting>
  <conditionalFormatting sqref="P23">
    <cfRule type="cellIs" dxfId="1034" priority="37" operator="equal">
      <formula>"Top!!"</formula>
    </cfRule>
    <cfRule type="cellIs" dxfId="1033" priority="38" operator="equal">
      <formula>"Let op!!"</formula>
    </cfRule>
  </conditionalFormatting>
  <conditionalFormatting sqref="T23:V23">
    <cfRule type="cellIs" dxfId="1032" priority="35" operator="equal">
      <formula>"Top!!"</formula>
    </cfRule>
    <cfRule type="cellIs" dxfId="1031" priority="36" operator="equal">
      <formula>"Let op!!"</formula>
    </cfRule>
  </conditionalFormatting>
  <conditionalFormatting sqref="X23">
    <cfRule type="cellIs" dxfId="1030" priority="33" operator="equal">
      <formula>"Top!!"</formula>
    </cfRule>
    <cfRule type="cellIs" dxfId="1029" priority="34" operator="equal">
      <formula>"Let op!!"</formula>
    </cfRule>
  </conditionalFormatting>
  <conditionalFormatting sqref="AB23:AD23">
    <cfRule type="cellIs" dxfId="1028" priority="31" operator="equal">
      <formula>"Top!!"</formula>
    </cfRule>
    <cfRule type="cellIs" dxfId="1027" priority="32" operator="equal">
      <formula>"Let op!!"</formula>
    </cfRule>
  </conditionalFormatting>
  <conditionalFormatting sqref="AF23">
    <cfRule type="cellIs" dxfId="1026" priority="29" operator="equal">
      <formula>"Top!!"</formula>
    </cfRule>
    <cfRule type="cellIs" dxfId="1025" priority="30" operator="equal">
      <formula>"Let op!!"</formula>
    </cfRule>
  </conditionalFormatting>
  <conditionalFormatting sqref="AJ23:AL23">
    <cfRule type="cellIs" dxfId="1024" priority="27" operator="equal">
      <formula>"Top!!"</formula>
    </cfRule>
    <cfRule type="cellIs" dxfId="1023" priority="28" operator="equal">
      <formula>"Let op!!"</formula>
    </cfRule>
  </conditionalFormatting>
  <conditionalFormatting sqref="AN23">
    <cfRule type="cellIs" dxfId="1022" priority="25" operator="equal">
      <formula>"Top!!"</formula>
    </cfRule>
    <cfRule type="cellIs" dxfId="1021" priority="26" operator="equal">
      <formula>"Let op!!"</formula>
    </cfRule>
  </conditionalFormatting>
  <conditionalFormatting sqref="AR23">
    <cfRule type="cellIs" dxfId="1020" priority="23" operator="equal">
      <formula>"Top!!"</formula>
    </cfRule>
    <cfRule type="cellIs" dxfId="1019" priority="24" operator="equal">
      <formula>"Let op!!"</formula>
    </cfRule>
  </conditionalFormatting>
  <conditionalFormatting sqref="D7:F18 S7:V12 AA7:AD12 AI7:AL12 AQ7:AT18 K7:N18 S14:V18 S13 AA14:AD18 AA13 AI14:AL18 AI13 AO13 H7:I18 P14:Q18 P7:Q12 X14:Y18 X7:Y12 AF14:AG18 AF7:AG12 AN14:AO18 AN7:AO12 AV7:AW18">
    <cfRule type="cellIs" dxfId="1018" priority="22" operator="equal">
      <formula>"x"</formula>
    </cfRule>
  </conditionalFormatting>
  <conditionalFormatting sqref="J7:J18">
    <cfRule type="cellIs" dxfId="1017" priority="21" operator="equal">
      <formula>"x"</formula>
    </cfRule>
  </conditionalFormatting>
  <conditionalFormatting sqref="R7:R12 R14:R18">
    <cfRule type="cellIs" dxfId="1016" priority="20" operator="equal">
      <formula>"x"</formula>
    </cfRule>
  </conditionalFormatting>
  <conditionalFormatting sqref="Z7:Z12 Z14:Z18">
    <cfRule type="cellIs" dxfId="1015" priority="19" operator="equal">
      <formula>"x"</formula>
    </cfRule>
  </conditionalFormatting>
  <conditionalFormatting sqref="AH7:AH12 AH14:AH18">
    <cfRule type="cellIs" dxfId="1014" priority="18" operator="equal">
      <formula>"x"</formula>
    </cfRule>
  </conditionalFormatting>
  <conditionalFormatting sqref="AP7:AP18">
    <cfRule type="cellIs" dxfId="1013" priority="17" operator="equal">
      <formula>"x"</formula>
    </cfRule>
  </conditionalFormatting>
  <conditionalFormatting sqref="AX7:AX18">
    <cfRule type="cellIs" dxfId="1012" priority="16" operator="equal">
      <formula>"x"</formula>
    </cfRule>
  </conditionalFormatting>
  <conditionalFormatting sqref="P13">
    <cfRule type="cellIs" dxfId="1011" priority="15" operator="equal">
      <formula>"x"</formula>
    </cfRule>
  </conditionalFormatting>
  <conditionalFormatting sqref="Q13">
    <cfRule type="cellIs" dxfId="1010" priority="14" operator="equal">
      <formula>"x"</formula>
    </cfRule>
  </conditionalFormatting>
  <conditionalFormatting sqref="R13">
    <cfRule type="cellIs" dxfId="1009" priority="13" operator="equal">
      <formula>"x"</formula>
    </cfRule>
  </conditionalFormatting>
  <conditionalFormatting sqref="T13:V13 X13:Z13">
    <cfRule type="cellIs" dxfId="1008" priority="12" operator="equal">
      <formula>"x"</formula>
    </cfRule>
  </conditionalFormatting>
  <conditionalFormatting sqref="AB13:AD13 AF13:AH13">
    <cfRule type="cellIs" dxfId="1007" priority="11" operator="equal">
      <formula>"x"</formula>
    </cfRule>
  </conditionalFormatting>
  <conditionalFormatting sqref="AJ13:AL13 AN13">
    <cfRule type="cellIs" dxfId="1006" priority="10" operator="equal">
      <formula>"x"</formula>
    </cfRule>
  </conditionalFormatting>
  <conditionalFormatting sqref="G7:G18">
    <cfRule type="cellIs" dxfId="1005" priority="9" operator="equal">
      <formula>"x"</formula>
    </cfRule>
  </conditionalFormatting>
  <conditionalFormatting sqref="O14:O18 O7:O12">
    <cfRule type="cellIs" dxfId="1004" priority="8" operator="equal">
      <formula>"x"</formula>
    </cfRule>
  </conditionalFormatting>
  <conditionalFormatting sqref="O13">
    <cfRule type="cellIs" dxfId="1003" priority="7" operator="equal">
      <formula>"x"</formula>
    </cfRule>
  </conditionalFormatting>
  <conditionalFormatting sqref="W14:W18 W7:W12">
    <cfRule type="cellIs" dxfId="1002" priority="6" operator="equal">
      <formula>"x"</formula>
    </cfRule>
  </conditionalFormatting>
  <conditionalFormatting sqref="W13">
    <cfRule type="cellIs" dxfId="1001" priority="5" operator="equal">
      <formula>"x"</formula>
    </cfRule>
  </conditionalFormatting>
  <conditionalFormatting sqref="AE14:AE18 AE7:AE12">
    <cfRule type="cellIs" dxfId="1000" priority="4" operator="equal">
      <formula>"x"</formula>
    </cfRule>
  </conditionalFormatting>
  <conditionalFormatting sqref="AE13">
    <cfRule type="cellIs" dxfId="999" priority="3" operator="equal">
      <formula>"x"</formula>
    </cfRule>
  </conditionalFormatting>
  <conditionalFormatting sqref="AM7:AM18">
    <cfRule type="cellIs" dxfId="998" priority="2" operator="equal">
      <formula>"x"</formula>
    </cfRule>
  </conditionalFormatting>
  <conditionalFormatting sqref="AU7:AU18">
    <cfRule type="cellIs" dxfId="997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"/>
  <sheetViews>
    <sheetView zoomScaleNormal="100" workbookViewId="0">
      <selection activeCell="Q10" sqref="Q10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10" width="3.5703125" style="20" bestFit="1" customWidth="1"/>
    <col min="11" max="11" width="4.7109375" style="20" customWidth="1"/>
    <col min="12" max="18" width="3.5703125" style="20" customWidth="1"/>
    <col min="19" max="19" width="4.7109375" style="20" customWidth="1"/>
    <col min="20" max="26" width="3.5703125" style="20" customWidth="1"/>
    <col min="27" max="27" width="4.7109375" style="20" customWidth="1"/>
    <col min="28" max="34" width="3.5703125" style="20" customWidth="1"/>
    <col min="35" max="35" width="4.7109375" style="20" customWidth="1"/>
    <col min="36" max="42" width="3.5703125" style="20" customWidth="1"/>
    <col min="43" max="43" width="4.7109375" style="20" customWidth="1"/>
    <col min="44" max="50" width="3.5703125" style="20" customWidth="1"/>
    <col min="51" max="51" width="9.140625" style="20" customWidth="1"/>
    <col min="52" max="52" width="14.7109375" style="20" customWidth="1"/>
    <col min="53" max="53" width="10.7109375" style="20" customWidth="1"/>
    <col min="54" max="54" width="24.28515625" style="20" customWidth="1"/>
    <col min="55" max="55" width="24.140625" style="20" customWidth="1"/>
    <col min="56" max="56" width="9.140625" style="20"/>
    <col min="57" max="61" width="9.28515625" style="20" bestFit="1" customWidth="1"/>
    <col min="62" max="16384" width="9.140625" style="20"/>
  </cols>
  <sheetData>
    <row r="1" spans="1:62" x14ac:dyDescent="0.25">
      <c r="A1" s="2"/>
      <c r="B1" s="2"/>
      <c r="C1" s="2"/>
      <c r="D1" s="125" t="s">
        <v>49</v>
      </c>
      <c r="E1" s="125"/>
      <c r="F1" s="125"/>
      <c r="G1" s="125"/>
      <c r="H1" s="125"/>
      <c r="I1" s="125"/>
      <c r="J1" s="71"/>
      <c r="K1" s="2"/>
      <c r="L1" s="125"/>
      <c r="M1" s="125"/>
      <c r="N1" s="125"/>
      <c r="O1" s="125"/>
      <c r="P1" s="125"/>
      <c r="Q1" s="125"/>
      <c r="R1" s="71"/>
      <c r="S1" s="2"/>
      <c r="T1" s="125"/>
      <c r="U1" s="125"/>
      <c r="V1" s="125"/>
      <c r="W1" s="125"/>
      <c r="X1" s="125"/>
      <c r="Y1" s="125"/>
      <c r="Z1" s="71"/>
      <c r="AA1" s="2"/>
      <c r="AB1" s="125" t="s">
        <v>40</v>
      </c>
      <c r="AC1" s="125"/>
      <c r="AD1" s="125"/>
      <c r="AE1" s="125"/>
      <c r="AF1" s="125"/>
      <c r="AG1" s="125"/>
      <c r="AH1" s="71"/>
      <c r="AI1" s="2"/>
      <c r="AJ1" s="126" t="s">
        <v>48</v>
      </c>
      <c r="AK1" s="125"/>
      <c r="AL1" s="125"/>
      <c r="AM1" s="125"/>
      <c r="AN1" s="125"/>
      <c r="AO1" s="125"/>
      <c r="AP1" s="71"/>
      <c r="AQ1" s="2"/>
      <c r="AR1" s="125"/>
      <c r="AS1" s="125"/>
      <c r="AT1" s="125"/>
      <c r="AU1" s="125"/>
      <c r="AV1" s="125"/>
      <c r="AW1" s="125"/>
      <c r="AX1" s="71"/>
      <c r="AY1" s="2"/>
    </row>
    <row r="2" spans="1:62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25"/>
      <c r="J2" s="71"/>
      <c r="K2" s="7"/>
      <c r="L2" s="125"/>
      <c r="M2" s="125"/>
      <c r="N2" s="125"/>
      <c r="O2" s="125"/>
      <c r="P2" s="125"/>
      <c r="Q2" s="125"/>
      <c r="R2" s="71"/>
      <c r="S2" s="7"/>
      <c r="T2" s="125"/>
      <c r="U2" s="125"/>
      <c r="V2" s="125"/>
      <c r="W2" s="125"/>
      <c r="X2" s="125"/>
      <c r="Y2" s="125"/>
      <c r="Z2" s="71"/>
      <c r="AA2" s="7"/>
      <c r="AB2" s="125"/>
      <c r="AC2" s="125"/>
      <c r="AD2" s="125"/>
      <c r="AE2" s="125"/>
      <c r="AF2" s="125"/>
      <c r="AG2" s="125"/>
      <c r="AH2" s="71"/>
      <c r="AI2" s="7"/>
      <c r="AJ2" s="125"/>
      <c r="AK2" s="125"/>
      <c r="AL2" s="125"/>
      <c r="AM2" s="125"/>
      <c r="AN2" s="125"/>
      <c r="AO2" s="125"/>
      <c r="AP2" s="71"/>
      <c r="AQ2" s="7"/>
      <c r="AR2" s="125"/>
      <c r="AS2" s="125"/>
      <c r="AT2" s="125"/>
      <c r="AU2" s="125"/>
      <c r="AV2" s="125"/>
      <c r="AW2" s="125"/>
      <c r="AX2" s="71"/>
      <c r="AY2" s="2"/>
    </row>
    <row r="3" spans="1:62" ht="15.75" x14ac:dyDescent="0.25">
      <c r="A3" s="127">
        <v>34</v>
      </c>
      <c r="B3" s="127"/>
      <c r="C3" s="2"/>
      <c r="D3" s="128" t="s">
        <v>17</v>
      </c>
      <c r="E3" s="128"/>
      <c r="F3" s="128"/>
      <c r="G3" s="128"/>
      <c r="H3" s="128"/>
      <c r="I3" s="128"/>
      <c r="J3" s="69"/>
      <c r="K3" s="2"/>
      <c r="L3" s="128" t="s">
        <v>16</v>
      </c>
      <c r="M3" s="128"/>
      <c r="N3" s="128"/>
      <c r="O3" s="128"/>
      <c r="P3" s="128"/>
      <c r="Q3" s="128"/>
      <c r="R3" s="69"/>
      <c r="S3" s="2"/>
      <c r="T3" s="128" t="s">
        <v>15</v>
      </c>
      <c r="U3" s="128"/>
      <c r="V3" s="128"/>
      <c r="W3" s="128"/>
      <c r="X3" s="128"/>
      <c r="Y3" s="128"/>
      <c r="Z3" s="69"/>
      <c r="AA3" s="2"/>
      <c r="AB3" s="128" t="s">
        <v>14</v>
      </c>
      <c r="AC3" s="128"/>
      <c r="AD3" s="128"/>
      <c r="AE3" s="128"/>
      <c r="AF3" s="128"/>
      <c r="AG3" s="128"/>
      <c r="AH3" s="69"/>
      <c r="AI3" s="2"/>
      <c r="AJ3" s="128" t="s">
        <v>13</v>
      </c>
      <c r="AK3" s="128"/>
      <c r="AL3" s="128"/>
      <c r="AM3" s="128"/>
      <c r="AN3" s="128"/>
      <c r="AO3" s="128"/>
      <c r="AP3" s="69"/>
      <c r="AQ3" s="2"/>
      <c r="AR3" s="128" t="s">
        <v>12</v>
      </c>
      <c r="AS3" s="128"/>
      <c r="AT3" s="128"/>
      <c r="AU3" s="128"/>
      <c r="AV3" s="128"/>
      <c r="AW3" s="128"/>
      <c r="AX3" s="69"/>
      <c r="AY3" s="2"/>
    </row>
    <row r="4" spans="1:62" x14ac:dyDescent="0.25">
      <c r="A4" s="127"/>
      <c r="B4" s="127"/>
      <c r="C4" s="1"/>
      <c r="D4" s="130">
        <f>IFERROR(VLOOKUP(A3,Weeknummers!D:E,2,FALSE),"")</f>
        <v>43332</v>
      </c>
      <c r="E4" s="130"/>
      <c r="F4" s="130"/>
      <c r="G4" s="130"/>
      <c r="H4" s="130"/>
      <c r="I4" s="130"/>
      <c r="J4" s="70"/>
      <c r="K4" s="2"/>
      <c r="L4" s="130">
        <f>IFERROR(SUM(+D4+1),"")</f>
        <v>43333</v>
      </c>
      <c r="M4" s="130"/>
      <c r="N4" s="130"/>
      <c r="O4" s="130"/>
      <c r="P4" s="130"/>
      <c r="Q4" s="130"/>
      <c r="R4" s="70"/>
      <c r="S4" s="2"/>
      <c r="T4" s="130">
        <f>IFERROR(SUM(+L4+1),"")</f>
        <v>43334</v>
      </c>
      <c r="U4" s="130"/>
      <c r="V4" s="130"/>
      <c r="W4" s="130"/>
      <c r="X4" s="130"/>
      <c r="Y4" s="130"/>
      <c r="Z4" s="70"/>
      <c r="AA4" s="2"/>
      <c r="AB4" s="130">
        <f>IFERROR(SUM(+T4+1),"")</f>
        <v>43335</v>
      </c>
      <c r="AC4" s="130"/>
      <c r="AD4" s="130"/>
      <c r="AE4" s="130"/>
      <c r="AF4" s="130"/>
      <c r="AG4" s="130"/>
      <c r="AH4" s="70"/>
      <c r="AI4" s="2"/>
      <c r="AJ4" s="130">
        <f>IFERROR(SUM(+AB4+1),"")</f>
        <v>43336</v>
      </c>
      <c r="AK4" s="130"/>
      <c r="AL4" s="130"/>
      <c r="AM4" s="130"/>
      <c r="AN4" s="130"/>
      <c r="AO4" s="130"/>
      <c r="AP4" s="70"/>
      <c r="AQ4" s="2"/>
      <c r="AR4" s="131">
        <f>IFERROR(SUM(+AJ4+1),"")</f>
        <v>43337</v>
      </c>
      <c r="AS4" s="131"/>
      <c r="AT4" s="131"/>
      <c r="AU4" s="131"/>
      <c r="AV4" s="131"/>
      <c r="AW4" s="131"/>
      <c r="AX4" s="70"/>
      <c r="AY4" s="2"/>
    </row>
    <row r="5" spans="1:62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</v>
      </c>
      <c r="J5" s="10" t="s">
        <v>33</v>
      </c>
      <c r="K5" s="2"/>
      <c r="L5" s="10" t="s">
        <v>4</v>
      </c>
      <c r="M5" s="10" t="s">
        <v>0</v>
      </c>
      <c r="N5" s="10" t="s">
        <v>1</v>
      </c>
      <c r="O5" s="10" t="s">
        <v>45</v>
      </c>
      <c r="P5" s="10" t="s">
        <v>35</v>
      </c>
      <c r="Q5" s="10" t="s">
        <v>3</v>
      </c>
      <c r="R5" s="10" t="s">
        <v>33</v>
      </c>
      <c r="S5" s="2"/>
      <c r="T5" s="10" t="s">
        <v>4</v>
      </c>
      <c r="U5" s="10" t="s">
        <v>0</v>
      </c>
      <c r="V5" s="10" t="s">
        <v>1</v>
      </c>
      <c r="W5" s="10" t="s">
        <v>45</v>
      </c>
      <c r="X5" s="10" t="s">
        <v>35</v>
      </c>
      <c r="Y5" s="10" t="s">
        <v>3</v>
      </c>
      <c r="Z5" s="10" t="s">
        <v>33</v>
      </c>
      <c r="AA5" s="2"/>
      <c r="AB5" s="10" t="s">
        <v>4</v>
      </c>
      <c r="AC5" s="10" t="s">
        <v>0</v>
      </c>
      <c r="AD5" s="10" t="s">
        <v>1</v>
      </c>
      <c r="AE5" s="10" t="s">
        <v>45</v>
      </c>
      <c r="AF5" s="10" t="s">
        <v>35</v>
      </c>
      <c r="AG5" s="10" t="s">
        <v>3</v>
      </c>
      <c r="AH5" s="10" t="s">
        <v>33</v>
      </c>
      <c r="AI5" s="2"/>
      <c r="AJ5" s="10" t="s">
        <v>4</v>
      </c>
      <c r="AK5" s="10" t="s">
        <v>0</v>
      </c>
      <c r="AL5" s="10" t="s">
        <v>1</v>
      </c>
      <c r="AM5" s="10" t="s">
        <v>45</v>
      </c>
      <c r="AN5" s="10" t="s">
        <v>35</v>
      </c>
      <c r="AO5" s="10" t="s">
        <v>3</v>
      </c>
      <c r="AP5" s="10" t="s">
        <v>33</v>
      </c>
      <c r="AQ5" s="2"/>
      <c r="AR5" s="27" t="s">
        <v>4</v>
      </c>
      <c r="AS5" s="27" t="s">
        <v>0</v>
      </c>
      <c r="AT5" s="27" t="s">
        <v>1</v>
      </c>
      <c r="AU5" s="27" t="s">
        <v>45</v>
      </c>
      <c r="AV5" s="27" t="s">
        <v>35</v>
      </c>
      <c r="AW5" s="27" t="s">
        <v>3</v>
      </c>
      <c r="AX5" s="10" t="s">
        <v>33</v>
      </c>
      <c r="AY5" s="2"/>
      <c r="BB5" s="21" t="s">
        <v>20</v>
      </c>
      <c r="BC5" s="21" t="s">
        <v>21</v>
      </c>
      <c r="BE5" s="25" t="s">
        <v>11</v>
      </c>
      <c r="BF5" s="25">
        <v>0</v>
      </c>
      <c r="BG5" s="25" t="s">
        <v>24</v>
      </c>
      <c r="BH5" s="25" t="s">
        <v>25</v>
      </c>
      <c r="BI5" s="25" t="s">
        <v>26</v>
      </c>
      <c r="BJ5" s="20" t="s">
        <v>27</v>
      </c>
    </row>
    <row r="6" spans="1:62" s="34" customFormat="1" ht="24.95" customHeight="1" thickBot="1" x14ac:dyDescent="0.3">
      <c r="A6" s="29"/>
      <c r="B6" s="29"/>
      <c r="C6" s="30"/>
      <c r="D6" s="31" t="s">
        <v>32</v>
      </c>
      <c r="E6" s="31" t="s">
        <v>29</v>
      </c>
      <c r="F6" s="31" t="s">
        <v>31</v>
      </c>
      <c r="G6" s="31" t="s">
        <v>31</v>
      </c>
      <c r="H6" s="31" t="s">
        <v>31</v>
      </c>
      <c r="I6" s="31" t="s">
        <v>31</v>
      </c>
      <c r="J6" s="31" t="s">
        <v>30</v>
      </c>
      <c r="K6" s="24"/>
      <c r="L6" s="31" t="s">
        <v>31</v>
      </c>
      <c r="M6" s="31" t="s">
        <v>31</v>
      </c>
      <c r="N6" s="31" t="s">
        <v>29</v>
      </c>
      <c r="O6" s="31" t="s">
        <v>30</v>
      </c>
      <c r="P6" s="43" t="s">
        <v>32</v>
      </c>
      <c r="Q6" s="31" t="s">
        <v>31</v>
      </c>
      <c r="R6" s="31" t="s">
        <v>31</v>
      </c>
      <c r="S6" s="24"/>
      <c r="T6" s="31" t="s">
        <v>29</v>
      </c>
      <c r="U6" s="31" t="s">
        <v>30</v>
      </c>
      <c r="V6" s="31" t="s">
        <v>31</v>
      </c>
      <c r="W6" s="31" t="s">
        <v>29</v>
      </c>
      <c r="X6" s="31" t="s">
        <v>31</v>
      </c>
      <c r="Y6" s="42" t="s">
        <v>31</v>
      </c>
      <c r="Z6" s="31" t="s">
        <v>32</v>
      </c>
      <c r="AA6" s="24"/>
      <c r="AB6" s="31" t="s">
        <v>31</v>
      </c>
      <c r="AC6" s="31" t="s">
        <v>29</v>
      </c>
      <c r="AD6" s="31" t="s">
        <v>32</v>
      </c>
      <c r="AE6" s="31" t="s">
        <v>32</v>
      </c>
      <c r="AF6" s="43" t="s">
        <v>30</v>
      </c>
      <c r="AG6" s="42" t="s">
        <v>31</v>
      </c>
      <c r="AH6" s="31" t="s">
        <v>31</v>
      </c>
      <c r="AI6" s="24"/>
      <c r="AJ6" s="31" t="s">
        <v>31</v>
      </c>
      <c r="AK6" s="31" t="s">
        <v>31</v>
      </c>
      <c r="AL6" s="31" t="s">
        <v>31</v>
      </c>
      <c r="AM6" s="54" t="s">
        <v>32</v>
      </c>
      <c r="AN6" s="43" t="s">
        <v>30</v>
      </c>
      <c r="AO6" s="42" t="s">
        <v>31</v>
      </c>
      <c r="AP6" s="31" t="s">
        <v>29</v>
      </c>
      <c r="AQ6" s="24"/>
      <c r="AR6" s="32"/>
      <c r="AS6" s="33"/>
      <c r="AT6" s="33"/>
      <c r="AU6" s="33"/>
      <c r="AV6" s="33"/>
      <c r="AW6" s="33"/>
      <c r="AX6" s="33" t="s">
        <v>29</v>
      </c>
      <c r="AY6" s="24"/>
      <c r="BB6" s="35"/>
      <c r="BC6" s="35"/>
      <c r="BE6" s="67" t="s">
        <v>10</v>
      </c>
      <c r="BF6" s="67">
        <v>7</v>
      </c>
      <c r="BG6" s="67">
        <v>0.5</v>
      </c>
      <c r="BH6" s="67"/>
      <c r="BI6" s="67"/>
      <c r="BJ6" s="34" t="s">
        <v>28</v>
      </c>
    </row>
    <row r="7" spans="1:62" ht="24.95" customHeight="1" x14ac:dyDescent="0.25">
      <c r="A7" s="11" t="s">
        <v>10</v>
      </c>
      <c r="B7" s="11">
        <v>7</v>
      </c>
      <c r="C7" s="7"/>
      <c r="D7" s="45" t="str">
        <f t="shared" ref="D7:J7" si="0">IFERROR(IF(HLOOKUP(D$6,$BG$5:$BJ$18,2,FALSE)=0,"",HLOOKUP(D$6,$BG$5:$BJ$18,2,FALSE)),"")</f>
        <v/>
      </c>
      <c r="E7" s="45">
        <f t="shared" si="0"/>
        <v>0.5</v>
      </c>
      <c r="F7" s="45" t="str">
        <f t="shared" si="0"/>
        <v/>
      </c>
      <c r="G7" s="45" t="str">
        <f t="shared" si="0"/>
        <v/>
      </c>
      <c r="H7" s="45" t="str">
        <f t="shared" si="0"/>
        <v/>
      </c>
      <c r="I7" s="45" t="str">
        <f t="shared" si="0"/>
        <v/>
      </c>
      <c r="J7" s="45" t="str">
        <f t="shared" si="0"/>
        <v>x</v>
      </c>
      <c r="K7" s="12"/>
      <c r="L7" s="45" t="str">
        <f t="shared" ref="L7:R7" si="1">IFERROR(IF(HLOOKUP(L$6,$BG$5:$BJ$18,2,FALSE)=0,"",HLOOKUP(L$6,$BG$5:$BJ$18,2,FALSE)),"")</f>
        <v/>
      </c>
      <c r="M7" s="45" t="str">
        <f t="shared" si="1"/>
        <v/>
      </c>
      <c r="N7" s="45">
        <f t="shared" si="1"/>
        <v>0.5</v>
      </c>
      <c r="O7" s="45" t="str">
        <f t="shared" si="1"/>
        <v>x</v>
      </c>
      <c r="P7" s="44" t="str">
        <f t="shared" si="1"/>
        <v/>
      </c>
      <c r="Q7" s="45" t="str">
        <f t="shared" si="1"/>
        <v/>
      </c>
      <c r="R7" s="45" t="str">
        <f t="shared" si="1"/>
        <v/>
      </c>
      <c r="S7" s="12"/>
      <c r="T7" s="45">
        <f t="shared" ref="T7:Z7" si="2">IFERROR(IF(HLOOKUP(T$6,$BG$5:$BJ$18,2,FALSE)=0,"",HLOOKUP(T$6,$BG$5:$BJ$18,2,FALSE)),"")</f>
        <v>0.5</v>
      </c>
      <c r="U7" s="45" t="str">
        <f t="shared" si="2"/>
        <v>x</v>
      </c>
      <c r="V7" s="45" t="str">
        <f t="shared" si="2"/>
        <v/>
      </c>
      <c r="W7" s="45">
        <f t="shared" si="2"/>
        <v>0.5</v>
      </c>
      <c r="X7" s="45" t="str">
        <f t="shared" si="2"/>
        <v/>
      </c>
      <c r="Y7" s="39" t="str">
        <f t="shared" si="2"/>
        <v/>
      </c>
      <c r="Z7" s="45" t="str">
        <f t="shared" si="2"/>
        <v/>
      </c>
      <c r="AA7" s="12"/>
      <c r="AB7" s="45" t="str">
        <f t="shared" ref="AB7:AH7" si="3">IFERROR(IF(HLOOKUP(AB$6,$BG$5:$BJ$18,2,FALSE)=0,"",HLOOKUP(AB$6,$BG$5:$BJ$18,2,FALSE)),"")</f>
        <v/>
      </c>
      <c r="AC7" s="45">
        <f t="shared" si="3"/>
        <v>0.5</v>
      </c>
      <c r="AD7" s="45" t="str">
        <f t="shared" si="3"/>
        <v/>
      </c>
      <c r="AE7" s="45" t="str">
        <f t="shared" si="3"/>
        <v/>
      </c>
      <c r="AF7" s="44" t="str">
        <f t="shared" si="3"/>
        <v>x</v>
      </c>
      <c r="AG7" s="39" t="str">
        <f t="shared" si="3"/>
        <v/>
      </c>
      <c r="AH7" s="45" t="str">
        <f t="shared" si="3"/>
        <v/>
      </c>
      <c r="AI7" s="12"/>
      <c r="AJ7" s="45" t="str">
        <f t="shared" ref="AJ7:AP7" si="4">IFERROR(IF(HLOOKUP(AJ$6,$BG$5:$BJ$18,2,FALSE)=0,"",HLOOKUP(AJ$6,$BG$5:$BJ$18,2,FALSE)),"")</f>
        <v/>
      </c>
      <c r="AK7" s="45" t="str">
        <f t="shared" si="4"/>
        <v/>
      </c>
      <c r="AL7" s="45" t="str">
        <f t="shared" si="4"/>
        <v/>
      </c>
      <c r="AM7" s="55" t="str">
        <f t="shared" si="4"/>
        <v/>
      </c>
      <c r="AN7" s="44" t="str">
        <f t="shared" si="4"/>
        <v>x</v>
      </c>
      <c r="AO7" s="39" t="str">
        <f t="shared" si="4"/>
        <v/>
      </c>
      <c r="AP7" s="45">
        <f t="shared" si="4"/>
        <v>0.5</v>
      </c>
      <c r="AQ7" s="12"/>
      <c r="AR7" s="45" t="str">
        <f t="shared" ref="AR7:AX7" si="5">IFERROR(IF(HLOOKUP(AR$6,$BG$5:$BJ$18,2,FALSE)=0,"",HLOOKUP(AR$6,$BG$5:$BJ$18,2,FALSE)),"")</f>
        <v/>
      </c>
      <c r="AS7" s="45" t="str">
        <f t="shared" si="5"/>
        <v/>
      </c>
      <c r="AT7" s="45" t="str">
        <f t="shared" si="5"/>
        <v/>
      </c>
      <c r="AU7" s="45" t="str">
        <f t="shared" si="5"/>
        <v/>
      </c>
      <c r="AV7" s="45" t="str">
        <f t="shared" si="5"/>
        <v/>
      </c>
      <c r="AW7" s="45" t="str">
        <f t="shared" si="5"/>
        <v/>
      </c>
      <c r="AX7" s="45">
        <f t="shared" si="5"/>
        <v>0.5</v>
      </c>
      <c r="AY7" s="2"/>
      <c r="AZ7" s="13" t="s">
        <v>9</v>
      </c>
      <c r="BA7" s="14">
        <f>+D19+L19+T19+AB19+AJ19+AR19</f>
        <v>40</v>
      </c>
      <c r="BB7" s="38">
        <f>IFERROR(IF(SUMIF($D$5:$AW$5,"Megen",$D$7:$AW$7)=0,"",SUMIF($D$5:$AW$5,"Megen",$D$7:$AW$7))*2,"")</f>
        <v>1</v>
      </c>
      <c r="BC7" s="38">
        <f>IFERROR(IF(SUMIF($D$5:$AW$5,"Megen",$D$18:$AW$18)=0,"",SUMIF($D$5:$AW$5,"Megen",$D$18:$AW$18)*2),"")</f>
        <v>1</v>
      </c>
      <c r="BE7" s="25">
        <v>7</v>
      </c>
      <c r="BF7" s="25">
        <v>8</v>
      </c>
      <c r="BG7" s="25">
        <v>1</v>
      </c>
      <c r="BH7" s="25"/>
      <c r="BI7" s="25"/>
      <c r="BJ7" s="34" t="s">
        <v>28</v>
      </c>
    </row>
    <row r="8" spans="1:62" ht="24.95" customHeight="1" x14ac:dyDescent="0.25">
      <c r="A8" s="11">
        <v>7</v>
      </c>
      <c r="B8" s="11">
        <v>8</v>
      </c>
      <c r="C8" s="22"/>
      <c r="D8" s="45" t="str">
        <f t="shared" ref="D8:J8" si="6">IFERROR(IF(HLOOKUP(D$6,$BG$5:$BJ$18,3,FALSE)=0,"",HLOOKUP(D$6,$BG$5:$BJ$18,3,FALSE)),"")</f>
        <v/>
      </c>
      <c r="E8" s="45">
        <f t="shared" si="6"/>
        <v>1</v>
      </c>
      <c r="F8" s="45" t="str">
        <f t="shared" si="6"/>
        <v/>
      </c>
      <c r="G8" s="45" t="str">
        <f t="shared" si="6"/>
        <v/>
      </c>
      <c r="H8" s="45" t="str">
        <f t="shared" si="6"/>
        <v/>
      </c>
      <c r="I8" s="45" t="str">
        <f t="shared" si="6"/>
        <v/>
      </c>
      <c r="J8" s="45" t="str">
        <f t="shared" si="6"/>
        <v>x</v>
      </c>
      <c r="K8" s="12"/>
      <c r="L8" s="45" t="str">
        <f t="shared" ref="L8:R8" si="7">IFERROR(IF(HLOOKUP(L$6,$BG$5:$BJ$18,3,FALSE)=0,"",HLOOKUP(L$6,$BG$5:$BJ$18,3,FALSE)),"")</f>
        <v/>
      </c>
      <c r="M8" s="45" t="str">
        <f t="shared" si="7"/>
        <v/>
      </c>
      <c r="N8" s="45">
        <f t="shared" si="7"/>
        <v>1</v>
      </c>
      <c r="O8" s="45" t="str">
        <f t="shared" si="7"/>
        <v>x</v>
      </c>
      <c r="P8" s="44" t="str">
        <f t="shared" si="7"/>
        <v/>
      </c>
      <c r="Q8" s="45" t="str">
        <f t="shared" si="7"/>
        <v/>
      </c>
      <c r="R8" s="45" t="str">
        <f t="shared" si="7"/>
        <v/>
      </c>
      <c r="S8" s="12"/>
      <c r="T8" s="45">
        <f t="shared" ref="T8:Z8" si="8">IFERROR(IF(HLOOKUP(T$6,$BG$5:$BJ$18,3,FALSE)=0,"",HLOOKUP(T$6,$BG$5:$BJ$18,3,FALSE)),"")</f>
        <v>1</v>
      </c>
      <c r="U8" s="45" t="str">
        <f t="shared" si="8"/>
        <v>x</v>
      </c>
      <c r="V8" s="45" t="str">
        <f t="shared" si="8"/>
        <v/>
      </c>
      <c r="W8" s="45">
        <f t="shared" si="8"/>
        <v>1</v>
      </c>
      <c r="X8" s="45" t="str">
        <f t="shared" si="8"/>
        <v/>
      </c>
      <c r="Y8" s="39" t="str">
        <f t="shared" si="8"/>
        <v/>
      </c>
      <c r="Z8" s="45" t="str">
        <f t="shared" si="8"/>
        <v/>
      </c>
      <c r="AA8" s="12"/>
      <c r="AB8" s="45" t="str">
        <f t="shared" ref="AB8:AH8" si="9">IFERROR(IF(HLOOKUP(AB$6,$BG$5:$BJ$18,3,FALSE)=0,"",HLOOKUP(AB$6,$BG$5:$BJ$18,3,FALSE)),"")</f>
        <v/>
      </c>
      <c r="AC8" s="45">
        <f t="shared" si="9"/>
        <v>1</v>
      </c>
      <c r="AD8" s="45" t="str">
        <f t="shared" si="9"/>
        <v/>
      </c>
      <c r="AE8" s="45" t="str">
        <f t="shared" si="9"/>
        <v/>
      </c>
      <c r="AF8" s="44" t="str">
        <f t="shared" si="9"/>
        <v>x</v>
      </c>
      <c r="AG8" s="39" t="str">
        <f t="shared" si="9"/>
        <v/>
      </c>
      <c r="AH8" s="45" t="str">
        <f t="shared" si="9"/>
        <v/>
      </c>
      <c r="AI8" s="12"/>
      <c r="AJ8" s="45" t="str">
        <f t="shared" ref="AJ8:AP8" si="10">IFERROR(IF(HLOOKUP(AJ$6,$BG$5:$BJ$18,3,FALSE)=0,"",HLOOKUP(AJ$6,$BG$5:$BJ$18,3,FALSE)),"")</f>
        <v/>
      </c>
      <c r="AK8" s="45" t="str">
        <f t="shared" si="10"/>
        <v/>
      </c>
      <c r="AL8" s="45" t="str">
        <f t="shared" si="10"/>
        <v/>
      </c>
      <c r="AM8" s="55" t="str">
        <f t="shared" si="10"/>
        <v/>
      </c>
      <c r="AN8" s="44" t="str">
        <f t="shared" si="10"/>
        <v>x</v>
      </c>
      <c r="AO8" s="39" t="str">
        <f t="shared" si="10"/>
        <v/>
      </c>
      <c r="AP8" s="45">
        <f t="shared" si="10"/>
        <v>1</v>
      </c>
      <c r="AQ8" s="12"/>
      <c r="AR8" s="45" t="str">
        <f t="shared" ref="AR8:AX8" si="11">IFERROR(IF(HLOOKUP(AR$6,$BG$5:$BJ$18,3,FALSE)=0,"",HLOOKUP(AR$6,$BG$5:$BJ$18,3,FALSE)),"")</f>
        <v/>
      </c>
      <c r="AS8" s="45" t="str">
        <f t="shared" si="11"/>
        <v/>
      </c>
      <c r="AT8" s="45" t="str">
        <f t="shared" si="11"/>
        <v/>
      </c>
      <c r="AU8" s="45" t="str">
        <f t="shared" si="11"/>
        <v/>
      </c>
      <c r="AV8" s="45" t="str">
        <f t="shared" si="11"/>
        <v/>
      </c>
      <c r="AW8" s="45" t="str">
        <f t="shared" si="11"/>
        <v/>
      </c>
      <c r="AX8" s="45">
        <f t="shared" si="11"/>
        <v>1</v>
      </c>
      <c r="AY8" s="2"/>
      <c r="AZ8" s="15" t="s">
        <v>8</v>
      </c>
      <c r="BA8" s="16">
        <f>+E19+M19+U19+AC19+AK19+AS19</f>
        <v>32</v>
      </c>
      <c r="BB8" s="38">
        <f>IFERROR(IF(SUMIF($D$5:$AW$5,"Miguitte",$D$7:$AW$7)=0,"",SUMIF($D$5:$AW$5,"Miguitte",$D$7:$AW$7))*2,"")</f>
        <v>2</v>
      </c>
      <c r="BC8" s="38" t="str">
        <f>IFERROR(IF(SUMIF($D$5:$AW$5,"Miguitte",$D$18:$AW$18)=0,"",SUMIF($D$5:$AW$5,"Miguitte",$D$18:$AW$18)*2),"")</f>
        <v/>
      </c>
      <c r="BE8" s="25">
        <v>8</v>
      </c>
      <c r="BF8" s="25">
        <v>9</v>
      </c>
      <c r="BG8" s="25">
        <v>1</v>
      </c>
      <c r="BH8" s="25">
        <v>0.5</v>
      </c>
      <c r="BI8" s="25">
        <v>1</v>
      </c>
      <c r="BJ8" s="34" t="s">
        <v>28</v>
      </c>
    </row>
    <row r="9" spans="1:62" ht="24.95" customHeight="1" x14ac:dyDescent="0.25">
      <c r="A9" s="11">
        <v>8</v>
      </c>
      <c r="B9" s="11">
        <v>9</v>
      </c>
      <c r="C9" s="22"/>
      <c r="D9" s="45">
        <f t="shared" ref="D9:J9" si="12">IFERROR(IF(HLOOKUP(D$6,$BG$5:$BJ$18,4,FALSE)=0,"",HLOOKUP(D$6,$BG$5:$BJ$18,4,FALSE)),"")</f>
        <v>0.5</v>
      </c>
      <c r="E9" s="45">
        <f t="shared" si="12"/>
        <v>1</v>
      </c>
      <c r="F9" s="45">
        <f t="shared" si="12"/>
        <v>1</v>
      </c>
      <c r="G9" s="45">
        <f t="shared" si="12"/>
        <v>1</v>
      </c>
      <c r="H9" s="45">
        <f t="shared" si="12"/>
        <v>1</v>
      </c>
      <c r="I9" s="45">
        <f t="shared" si="12"/>
        <v>1</v>
      </c>
      <c r="J9" s="45" t="str">
        <f t="shared" si="12"/>
        <v>x</v>
      </c>
      <c r="K9" s="12"/>
      <c r="L9" s="45">
        <f t="shared" ref="L9:R9" si="13">IFERROR(IF(HLOOKUP(L$6,$BG$5:$BJ$18,4,FALSE)=0,"",HLOOKUP(L$6,$BG$5:$BJ$18,4,FALSE)),"")</f>
        <v>1</v>
      </c>
      <c r="M9" s="45">
        <f t="shared" si="13"/>
        <v>1</v>
      </c>
      <c r="N9" s="45">
        <f t="shared" si="13"/>
        <v>1</v>
      </c>
      <c r="O9" s="45" t="str">
        <f t="shared" si="13"/>
        <v>x</v>
      </c>
      <c r="P9" s="44">
        <f t="shared" si="13"/>
        <v>0.5</v>
      </c>
      <c r="Q9" s="45">
        <f t="shared" si="13"/>
        <v>1</v>
      </c>
      <c r="R9" s="45">
        <f t="shared" si="13"/>
        <v>1</v>
      </c>
      <c r="S9" s="12"/>
      <c r="T9" s="45">
        <f t="shared" ref="T9:Z9" si="14">IFERROR(IF(HLOOKUP(T$6,$BG$5:$BJ$18,4,FALSE)=0,"",HLOOKUP(T$6,$BG$5:$BJ$18,4,FALSE)),"")</f>
        <v>1</v>
      </c>
      <c r="U9" s="45" t="str">
        <f t="shared" si="14"/>
        <v>x</v>
      </c>
      <c r="V9" s="45">
        <f t="shared" si="14"/>
        <v>1</v>
      </c>
      <c r="W9" s="45">
        <f t="shared" si="14"/>
        <v>1</v>
      </c>
      <c r="X9" s="45">
        <f t="shared" si="14"/>
        <v>1</v>
      </c>
      <c r="Y9" s="39">
        <f t="shared" si="14"/>
        <v>1</v>
      </c>
      <c r="Z9" s="45">
        <f t="shared" si="14"/>
        <v>0.5</v>
      </c>
      <c r="AA9" s="12"/>
      <c r="AB9" s="45">
        <f t="shared" ref="AB9:AH9" si="15">IFERROR(IF(HLOOKUP(AB$6,$BG$5:$BJ$18,4,FALSE)=0,"",HLOOKUP(AB$6,$BG$5:$BJ$18,4,FALSE)),"")</f>
        <v>1</v>
      </c>
      <c r="AC9" s="45">
        <f t="shared" si="15"/>
        <v>1</v>
      </c>
      <c r="AD9" s="45">
        <f t="shared" si="15"/>
        <v>0.5</v>
      </c>
      <c r="AE9" s="45">
        <f t="shared" si="15"/>
        <v>0.5</v>
      </c>
      <c r="AF9" s="44" t="str">
        <f t="shared" si="15"/>
        <v>x</v>
      </c>
      <c r="AG9" s="39">
        <f t="shared" si="15"/>
        <v>1</v>
      </c>
      <c r="AH9" s="45">
        <f t="shared" si="15"/>
        <v>1</v>
      </c>
      <c r="AI9" s="12"/>
      <c r="AJ9" s="45">
        <f t="shared" ref="AJ9:AP9" si="16">IFERROR(IF(HLOOKUP(AJ$6,$BG$5:$BJ$18,4,FALSE)=0,"",HLOOKUP(AJ$6,$BG$5:$BJ$18,4,FALSE)),"")</f>
        <v>1</v>
      </c>
      <c r="AK9" s="45">
        <f t="shared" si="16"/>
        <v>1</v>
      </c>
      <c r="AL9" s="45">
        <f t="shared" si="16"/>
        <v>1</v>
      </c>
      <c r="AM9" s="55">
        <f t="shared" si="16"/>
        <v>0.5</v>
      </c>
      <c r="AN9" s="44" t="str">
        <f t="shared" si="16"/>
        <v>x</v>
      </c>
      <c r="AO9" s="39">
        <f t="shared" si="16"/>
        <v>1</v>
      </c>
      <c r="AP9" s="45">
        <f t="shared" si="16"/>
        <v>1</v>
      </c>
      <c r="AQ9" s="12"/>
      <c r="AR9" s="45" t="str">
        <f t="shared" ref="AR9:AX9" si="17">IFERROR(IF(HLOOKUP(AR$6,$BG$5:$BJ$18,4,FALSE)=0,"",HLOOKUP(AR$6,$BG$5:$BJ$18,4,FALSE)),"")</f>
        <v/>
      </c>
      <c r="AS9" s="45" t="str">
        <f t="shared" si="17"/>
        <v/>
      </c>
      <c r="AT9" s="45" t="str">
        <f t="shared" si="17"/>
        <v/>
      </c>
      <c r="AU9" s="45" t="str">
        <f t="shared" si="17"/>
        <v/>
      </c>
      <c r="AV9" s="45" t="str">
        <f t="shared" si="17"/>
        <v/>
      </c>
      <c r="AW9" s="45" t="str">
        <f t="shared" si="17"/>
        <v/>
      </c>
      <c r="AX9" s="45">
        <f t="shared" si="17"/>
        <v>1</v>
      </c>
      <c r="AY9" s="2"/>
      <c r="AZ9" s="15" t="s">
        <v>7</v>
      </c>
      <c r="BA9" s="16">
        <f>+F19+N19+V19+AD19+AL19+AT19</f>
        <v>40</v>
      </c>
      <c r="BB9" s="38">
        <f>IFERROR(IF(SUMIF($D$5:$AW$5,"Tim",$D$7:$AW$7)=0,"",SUMIF($D$5:$AW$5,"Tim",$D$7:$AW$7))*2,"")</f>
        <v>1</v>
      </c>
      <c r="BC9" s="38">
        <f>IFERROR(IF(SUMIF($D$5:$AW$5,"Tim",$D$18:$AW$18)=0,"",SUMIF($D$5:$AW$5,"Tim",$D$18:$AW$18)*2),"")</f>
        <v>1</v>
      </c>
      <c r="BE9" s="25">
        <v>9</v>
      </c>
      <c r="BF9" s="25">
        <v>10</v>
      </c>
      <c r="BG9" s="25">
        <v>1</v>
      </c>
      <c r="BH9" s="25">
        <v>1</v>
      </c>
      <c r="BI9" s="25">
        <v>1</v>
      </c>
      <c r="BJ9" s="34" t="s">
        <v>28</v>
      </c>
    </row>
    <row r="10" spans="1:62" ht="24.95" customHeight="1" x14ac:dyDescent="0.25">
      <c r="A10" s="11">
        <v>9</v>
      </c>
      <c r="B10" s="11">
        <v>10</v>
      </c>
      <c r="C10" s="22"/>
      <c r="D10" s="45">
        <f t="shared" ref="D10:J10" si="18">IFERROR(IF(HLOOKUP(D$6,$BG$5:$BJ$18,5,FALSE)=0,"",HLOOKUP(D$6,$BG$5:$BJ$18,5,FALSE)),"")</f>
        <v>1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>
        <f t="shared" si="18"/>
        <v>1</v>
      </c>
      <c r="I10" s="45">
        <f t="shared" si="18"/>
        <v>1</v>
      </c>
      <c r="J10" s="45" t="str">
        <f t="shared" si="18"/>
        <v>x</v>
      </c>
      <c r="K10" s="12"/>
      <c r="L10" s="45">
        <f t="shared" ref="L10:R10" si="19">IFERROR(IF(HLOOKUP(L$6,$BG$5:$BJ$18,5,FALSE)=0,"",HLOOKUP(L$6,$BG$5:$BJ$18,5,FALSE)),"")</f>
        <v>1</v>
      </c>
      <c r="M10" s="45">
        <f t="shared" si="19"/>
        <v>1</v>
      </c>
      <c r="N10" s="45">
        <f t="shared" si="19"/>
        <v>1</v>
      </c>
      <c r="O10" s="45" t="str">
        <f t="shared" si="19"/>
        <v>x</v>
      </c>
      <c r="P10" s="44">
        <f t="shared" si="19"/>
        <v>1</v>
      </c>
      <c r="Q10" s="45">
        <f t="shared" si="19"/>
        <v>1</v>
      </c>
      <c r="R10" s="45">
        <f t="shared" si="19"/>
        <v>1</v>
      </c>
      <c r="S10" s="12"/>
      <c r="T10" s="45">
        <f t="shared" ref="T10:Z10" si="20">IFERROR(IF(HLOOKUP(T$6,$BG$5:$BJ$18,5,FALSE)=0,"",HLOOKUP(T$6,$BG$5:$BJ$18,5,FALSE)),"")</f>
        <v>1</v>
      </c>
      <c r="U10" s="45" t="str">
        <f t="shared" si="20"/>
        <v>x</v>
      </c>
      <c r="V10" s="45">
        <f t="shared" si="20"/>
        <v>1</v>
      </c>
      <c r="W10" s="45">
        <f t="shared" si="20"/>
        <v>1</v>
      </c>
      <c r="X10" s="45">
        <f t="shared" si="20"/>
        <v>1</v>
      </c>
      <c r="Y10" s="39">
        <f t="shared" si="20"/>
        <v>1</v>
      </c>
      <c r="Z10" s="45">
        <f t="shared" si="20"/>
        <v>1</v>
      </c>
      <c r="AA10" s="12"/>
      <c r="AB10" s="45">
        <f t="shared" ref="AB10:AH10" si="21">IFERROR(IF(HLOOKUP(AB$6,$BG$5:$BJ$18,5,FALSE)=0,"",HLOOKUP(AB$6,$BG$5:$BJ$18,5,FALSE)),"")</f>
        <v>1</v>
      </c>
      <c r="AC10" s="45">
        <f t="shared" si="21"/>
        <v>1</v>
      </c>
      <c r="AD10" s="45">
        <f t="shared" si="21"/>
        <v>1</v>
      </c>
      <c r="AE10" s="45">
        <f t="shared" si="21"/>
        <v>1</v>
      </c>
      <c r="AF10" s="44" t="str">
        <f t="shared" si="21"/>
        <v>x</v>
      </c>
      <c r="AG10" s="39">
        <f t="shared" si="21"/>
        <v>1</v>
      </c>
      <c r="AH10" s="45">
        <f t="shared" si="21"/>
        <v>1</v>
      </c>
      <c r="AI10" s="12"/>
      <c r="AJ10" s="45">
        <f t="shared" ref="AJ10:AP10" si="22">IFERROR(IF(HLOOKUP(AJ$6,$BG$5:$BJ$18,5,FALSE)=0,"",HLOOKUP(AJ$6,$BG$5:$BJ$18,5,FALSE)),"")</f>
        <v>1</v>
      </c>
      <c r="AK10" s="45">
        <f t="shared" si="22"/>
        <v>1</v>
      </c>
      <c r="AL10" s="45">
        <f t="shared" si="22"/>
        <v>1</v>
      </c>
      <c r="AM10" s="55">
        <f t="shared" si="22"/>
        <v>1</v>
      </c>
      <c r="AN10" s="44" t="str">
        <f t="shared" si="22"/>
        <v>x</v>
      </c>
      <c r="AO10" s="39">
        <f t="shared" si="22"/>
        <v>1</v>
      </c>
      <c r="AP10" s="45">
        <f t="shared" si="22"/>
        <v>1</v>
      </c>
      <c r="AQ10" s="12"/>
      <c r="AR10" s="45" t="str">
        <f t="shared" ref="AR10:AX10" si="23">IFERROR(IF(HLOOKUP(AR$6,$BG$5:$BJ$18,5,FALSE)=0,"",HLOOKUP(AR$6,$BG$5:$BJ$18,5,FALSE)),"")</f>
        <v/>
      </c>
      <c r="AS10" s="45" t="str">
        <f t="shared" si="23"/>
        <v/>
      </c>
      <c r="AT10" s="45" t="str">
        <f t="shared" si="23"/>
        <v/>
      </c>
      <c r="AU10" s="45" t="str">
        <f t="shared" si="23"/>
        <v/>
      </c>
      <c r="AV10" s="45" t="str">
        <f t="shared" si="23"/>
        <v/>
      </c>
      <c r="AW10" s="45" t="str">
        <f t="shared" si="23"/>
        <v/>
      </c>
      <c r="AX10" s="45">
        <f t="shared" si="23"/>
        <v>1</v>
      </c>
      <c r="AY10" s="2"/>
      <c r="AZ10" s="15" t="s">
        <v>37</v>
      </c>
      <c r="BA10" s="16">
        <f>+H19+P19+X19+AF19+AN19+AV19</f>
        <v>24</v>
      </c>
      <c r="BB10" s="38" t="str">
        <f>IFERROR(IF(SUMIF($D$5:$AW$5,"David",$D$7:$AW$7)=0,"",SUMIF($D$5:$AW$5,"David",$D$7:$AW$7))*2,"")</f>
        <v/>
      </c>
      <c r="BC10" s="38">
        <f>IFERROR(IF(SUMIF($D$5:$AW$5,"David",$D$18:$AW$18)=0,"",SUMIF($D$5:$AW$5,"David",$D$18:$AW$18)*2),"")</f>
        <v>1</v>
      </c>
      <c r="BE10" s="25">
        <v>10</v>
      </c>
      <c r="BF10" s="25">
        <v>11</v>
      </c>
      <c r="BG10" s="25">
        <v>1</v>
      </c>
      <c r="BH10" s="25">
        <v>1</v>
      </c>
      <c r="BI10" s="25">
        <v>1</v>
      </c>
      <c r="BJ10" s="34" t="s">
        <v>28</v>
      </c>
    </row>
    <row r="11" spans="1:62" ht="24.95" customHeight="1" x14ac:dyDescent="0.25">
      <c r="A11" s="11">
        <v>10</v>
      </c>
      <c r="B11" s="11">
        <v>11</v>
      </c>
      <c r="C11" s="22"/>
      <c r="D11" s="45">
        <f t="shared" ref="D11:J11" si="24">IFERROR(IF(HLOOKUP(D$6,$BG$5:$BJ$18,6,FALSE)=0,"",HLOOKUP(D$6,$BG$5:$BJ$18,6,FALSE)),"")</f>
        <v>1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>
        <f t="shared" si="24"/>
        <v>1</v>
      </c>
      <c r="I11" s="45">
        <f t="shared" si="24"/>
        <v>1</v>
      </c>
      <c r="J11" s="45" t="str">
        <f t="shared" si="24"/>
        <v>x</v>
      </c>
      <c r="K11" s="12"/>
      <c r="L11" s="45">
        <f t="shared" ref="L11:R11" si="25">IFERROR(IF(HLOOKUP(L$6,$BG$5:$BJ$18,6,FALSE)=0,"",HLOOKUP(L$6,$BG$5:$BJ$18,6,FALSE)),"")</f>
        <v>1</v>
      </c>
      <c r="M11" s="45">
        <f t="shared" si="25"/>
        <v>1</v>
      </c>
      <c r="N11" s="45">
        <f t="shared" si="25"/>
        <v>1</v>
      </c>
      <c r="O11" s="45" t="str">
        <f t="shared" si="25"/>
        <v>x</v>
      </c>
      <c r="P11" s="44">
        <f t="shared" si="25"/>
        <v>1</v>
      </c>
      <c r="Q11" s="45">
        <f t="shared" si="25"/>
        <v>1</v>
      </c>
      <c r="R11" s="45">
        <f t="shared" si="25"/>
        <v>1</v>
      </c>
      <c r="S11" s="12"/>
      <c r="T11" s="45">
        <f t="shared" ref="T11:Z11" si="26">IFERROR(IF(HLOOKUP(T$6,$BG$5:$BJ$18,6,FALSE)=0,"",HLOOKUP(T$6,$BG$5:$BJ$18,6,FALSE)),"")</f>
        <v>1</v>
      </c>
      <c r="U11" s="45" t="str">
        <f t="shared" si="26"/>
        <v>x</v>
      </c>
      <c r="V11" s="45">
        <f t="shared" si="26"/>
        <v>1</v>
      </c>
      <c r="W11" s="45">
        <f t="shared" si="26"/>
        <v>1</v>
      </c>
      <c r="X11" s="45">
        <f t="shared" si="26"/>
        <v>1</v>
      </c>
      <c r="Y11" s="39">
        <f t="shared" si="26"/>
        <v>1</v>
      </c>
      <c r="Z11" s="45">
        <f t="shared" si="26"/>
        <v>1</v>
      </c>
      <c r="AA11" s="12"/>
      <c r="AB11" s="45">
        <f t="shared" ref="AB11:AH11" si="27">IFERROR(IF(HLOOKUP(AB$6,$BG$5:$BJ$18,6,FALSE)=0,"",HLOOKUP(AB$6,$BG$5:$BJ$18,6,FALSE)),"")</f>
        <v>1</v>
      </c>
      <c r="AC11" s="45">
        <f t="shared" si="27"/>
        <v>1</v>
      </c>
      <c r="AD11" s="45">
        <f t="shared" si="27"/>
        <v>1</v>
      </c>
      <c r="AE11" s="45">
        <f t="shared" si="27"/>
        <v>1</v>
      </c>
      <c r="AF11" s="44" t="str">
        <f t="shared" si="27"/>
        <v>x</v>
      </c>
      <c r="AG11" s="39">
        <f t="shared" si="27"/>
        <v>1</v>
      </c>
      <c r="AH11" s="45">
        <f t="shared" si="27"/>
        <v>1</v>
      </c>
      <c r="AI11" s="12"/>
      <c r="AJ11" s="45">
        <f t="shared" ref="AJ11:AP11" si="28">IFERROR(IF(HLOOKUP(AJ$6,$BG$5:$BJ$18,6,FALSE)=0,"",HLOOKUP(AJ$6,$BG$5:$BJ$18,6,FALSE)),"")</f>
        <v>1</v>
      </c>
      <c r="AK11" s="45">
        <f t="shared" si="28"/>
        <v>1</v>
      </c>
      <c r="AL11" s="45">
        <f t="shared" si="28"/>
        <v>1</v>
      </c>
      <c r="AM11" s="55">
        <f t="shared" si="28"/>
        <v>1</v>
      </c>
      <c r="AN11" s="44" t="str">
        <f t="shared" si="28"/>
        <v>x</v>
      </c>
      <c r="AO11" s="39">
        <f t="shared" si="28"/>
        <v>1</v>
      </c>
      <c r="AP11" s="45">
        <f t="shared" si="28"/>
        <v>1</v>
      </c>
      <c r="AQ11" s="12"/>
      <c r="AR11" s="45" t="str">
        <f t="shared" ref="AR11:AX11" si="29">IFERROR(IF(HLOOKUP(AR$6,$BG$5:$BJ$18,6,FALSE)=0,"",HLOOKUP(AR$6,$BG$5:$BJ$18,6,FALSE)),"")</f>
        <v/>
      </c>
      <c r="AS11" s="45" t="str">
        <f t="shared" si="29"/>
        <v/>
      </c>
      <c r="AT11" s="45" t="str">
        <f t="shared" si="29"/>
        <v/>
      </c>
      <c r="AU11" s="45" t="str">
        <f t="shared" si="29"/>
        <v/>
      </c>
      <c r="AV11" s="45" t="str">
        <f t="shared" si="29"/>
        <v/>
      </c>
      <c r="AW11" s="45" t="str">
        <f t="shared" si="29"/>
        <v/>
      </c>
      <c r="AX11" s="45">
        <f t="shared" si="29"/>
        <v>1</v>
      </c>
      <c r="AY11" s="2"/>
      <c r="AZ11" s="15" t="s">
        <v>46</v>
      </c>
      <c r="BA11" s="16">
        <f>+G19+O19+W19+AE19+AU19+AM19</f>
        <v>32</v>
      </c>
      <c r="BB11" s="38">
        <f>IFERROR(IF(SUMIF($D$5:$AW$5,"Emre",$D$7:$AW$7)=0,"",SUMIF($D$5:$AW$5,"Emre",$D$7:$AW$7))*2,"")</f>
        <v>1</v>
      </c>
      <c r="BC11" s="38">
        <f>IFERROR(IF(SUMIF($D$5:$AW$5,"Emre",$D$18:$AW$18)=0,"",SUMIF($D$5:$AW$5,"Emre",$D$18:$AW$18)*2),"")</f>
        <v>2</v>
      </c>
      <c r="BE11" s="25">
        <v>11</v>
      </c>
      <c r="BF11" s="25">
        <v>12</v>
      </c>
      <c r="BG11" s="25">
        <v>1</v>
      </c>
      <c r="BH11" s="25">
        <v>1</v>
      </c>
      <c r="BI11" s="25">
        <v>1</v>
      </c>
      <c r="BJ11" s="34" t="s">
        <v>28</v>
      </c>
    </row>
    <row r="12" spans="1:62" ht="24.95" customHeight="1" x14ac:dyDescent="0.25">
      <c r="A12" s="11">
        <v>11</v>
      </c>
      <c r="B12" s="11">
        <v>12</v>
      </c>
      <c r="C12" s="22"/>
      <c r="D12" s="45">
        <f t="shared" ref="D12:J12" si="30">IFERROR(IF(HLOOKUP(D$6,$BG$5:$BJ$18,7,FALSE)=0,"",HLOOKUP(D$6,$BG$5:$BJ$18,7,FALSE)),"")</f>
        <v>1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>
        <f t="shared" si="30"/>
        <v>1</v>
      </c>
      <c r="I12" s="45">
        <f t="shared" si="30"/>
        <v>1</v>
      </c>
      <c r="J12" s="45" t="str">
        <f t="shared" si="30"/>
        <v>x</v>
      </c>
      <c r="K12" s="12"/>
      <c r="L12" s="45">
        <f t="shared" ref="L12:R12" si="31">IFERROR(IF(HLOOKUP(L$6,$BG$5:$BJ$18,7,FALSE)=0,"",HLOOKUP(L$6,$BG$5:$BJ$18,7,FALSE)),"")</f>
        <v>1</v>
      </c>
      <c r="M12" s="45">
        <f t="shared" si="31"/>
        <v>1</v>
      </c>
      <c r="N12" s="45">
        <f t="shared" si="31"/>
        <v>1</v>
      </c>
      <c r="O12" s="45" t="str">
        <f t="shared" si="31"/>
        <v>x</v>
      </c>
      <c r="P12" s="44">
        <f t="shared" si="31"/>
        <v>1</v>
      </c>
      <c r="Q12" s="45">
        <f t="shared" si="31"/>
        <v>1</v>
      </c>
      <c r="R12" s="45">
        <f t="shared" si="31"/>
        <v>1</v>
      </c>
      <c r="S12" s="12"/>
      <c r="T12" s="45">
        <f t="shared" ref="T12:Z12" si="32">IFERROR(IF(HLOOKUP(T$6,$BG$5:$BJ$18,7,FALSE)=0,"",HLOOKUP(T$6,$BG$5:$BJ$18,7,FALSE)),"")</f>
        <v>1</v>
      </c>
      <c r="U12" s="45" t="str">
        <f t="shared" si="32"/>
        <v>x</v>
      </c>
      <c r="V12" s="45">
        <f t="shared" si="32"/>
        <v>1</v>
      </c>
      <c r="W12" s="45">
        <f t="shared" si="32"/>
        <v>1</v>
      </c>
      <c r="X12" s="45">
        <f t="shared" si="32"/>
        <v>1</v>
      </c>
      <c r="Y12" s="39">
        <f t="shared" si="32"/>
        <v>1</v>
      </c>
      <c r="Z12" s="45">
        <f t="shared" si="32"/>
        <v>1</v>
      </c>
      <c r="AA12" s="12"/>
      <c r="AB12" s="45">
        <f t="shared" ref="AB12:AH12" si="33">IFERROR(IF(HLOOKUP(AB$6,$BG$5:$BJ$18,7,FALSE)=0,"",HLOOKUP(AB$6,$BG$5:$BJ$18,7,FALSE)),"")</f>
        <v>1</v>
      </c>
      <c r="AC12" s="45">
        <f t="shared" si="33"/>
        <v>1</v>
      </c>
      <c r="AD12" s="45">
        <f t="shared" si="33"/>
        <v>1</v>
      </c>
      <c r="AE12" s="45">
        <f t="shared" si="33"/>
        <v>1</v>
      </c>
      <c r="AF12" s="44" t="str">
        <f t="shared" si="33"/>
        <v>x</v>
      </c>
      <c r="AG12" s="39">
        <f t="shared" si="33"/>
        <v>1</v>
      </c>
      <c r="AH12" s="45">
        <f t="shared" si="33"/>
        <v>1</v>
      </c>
      <c r="AI12" s="12"/>
      <c r="AJ12" s="45">
        <f t="shared" ref="AJ12:AP12" si="34">IFERROR(IF(HLOOKUP(AJ$6,$BG$5:$BJ$18,7,FALSE)=0,"",HLOOKUP(AJ$6,$BG$5:$BJ$18,7,FALSE)),"")</f>
        <v>1</v>
      </c>
      <c r="AK12" s="45">
        <f t="shared" si="34"/>
        <v>1</v>
      </c>
      <c r="AL12" s="45">
        <f t="shared" si="34"/>
        <v>1</v>
      </c>
      <c r="AM12" s="55">
        <f t="shared" si="34"/>
        <v>1</v>
      </c>
      <c r="AN12" s="44" t="str">
        <f t="shared" si="34"/>
        <v>x</v>
      </c>
      <c r="AO12" s="39">
        <f t="shared" si="34"/>
        <v>1</v>
      </c>
      <c r="AP12" s="45">
        <f t="shared" si="34"/>
        <v>1</v>
      </c>
      <c r="AQ12" s="12"/>
      <c r="AR12" s="45" t="str">
        <f t="shared" ref="AR12:AX12" si="35">IFERROR(IF(HLOOKUP(AR$6,$BG$5:$BJ$18,7,FALSE)=0,"",HLOOKUP(AR$6,$BG$5:$BJ$18,7,FALSE)),"")</f>
        <v/>
      </c>
      <c r="AS12" s="45" t="str">
        <f t="shared" si="35"/>
        <v/>
      </c>
      <c r="AT12" s="45" t="str">
        <f t="shared" si="35"/>
        <v/>
      </c>
      <c r="AU12" s="45" t="str">
        <f t="shared" si="35"/>
        <v/>
      </c>
      <c r="AV12" s="45" t="str">
        <f t="shared" si="35"/>
        <v/>
      </c>
      <c r="AW12" s="45" t="str">
        <f t="shared" si="35"/>
        <v/>
      </c>
      <c r="AX12" s="45">
        <f t="shared" si="35"/>
        <v>1</v>
      </c>
      <c r="AY12" s="2"/>
      <c r="AZ12" s="15" t="s">
        <v>6</v>
      </c>
      <c r="BA12" s="16">
        <f>+I19+Q19+Y19+AG19+AO19+AW19</f>
        <v>40</v>
      </c>
      <c r="BB12" s="38" t="str">
        <f>IFERROR(IF(SUMIF($D$5:$AW$5,"Niek",$D$7:$AW$7)=0,"",SUMIF($D$5:$AW$5,"Niek",$D$7:$AW$7))*2,"")</f>
        <v/>
      </c>
      <c r="BC12" s="38" t="str">
        <f>IFERROR(IF(SUMIF($D$5:$AW$5,"Niek",$D$18:$AW$18)=0,"",SUMIF($D$5:$AW$5,"Niek",$D$18:$AW$18)*2),"")</f>
        <v/>
      </c>
      <c r="BE12" s="25">
        <v>12</v>
      </c>
      <c r="BF12" s="25">
        <v>13</v>
      </c>
      <c r="BG12" s="25">
        <v>0.5</v>
      </c>
      <c r="BH12" s="25">
        <v>0.5</v>
      </c>
      <c r="BI12" s="25">
        <v>0.5</v>
      </c>
      <c r="BJ12" s="34" t="s">
        <v>28</v>
      </c>
    </row>
    <row r="13" spans="1:62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37"/>
      <c r="K13" s="2"/>
      <c r="L13" s="37"/>
      <c r="M13" s="37"/>
      <c r="N13" s="37"/>
      <c r="O13" s="37"/>
      <c r="P13" s="41"/>
      <c r="Q13" s="37"/>
      <c r="R13" s="37"/>
      <c r="S13" s="2"/>
      <c r="T13" s="37"/>
      <c r="U13" s="37"/>
      <c r="V13" s="37"/>
      <c r="W13" s="45"/>
      <c r="X13" s="37"/>
      <c r="Y13" s="40"/>
      <c r="Z13" s="37"/>
      <c r="AA13" s="2"/>
      <c r="AB13" s="37"/>
      <c r="AC13" s="45"/>
      <c r="AD13" s="37"/>
      <c r="AE13" s="45"/>
      <c r="AF13" s="41"/>
      <c r="AG13" s="40"/>
      <c r="AH13" s="37"/>
      <c r="AI13" s="2"/>
      <c r="AJ13" s="37"/>
      <c r="AK13" s="37"/>
      <c r="AL13" s="45"/>
      <c r="AM13" s="55"/>
      <c r="AN13" s="41"/>
      <c r="AO13" s="40"/>
      <c r="AP13" s="37"/>
      <c r="AQ13" s="2"/>
      <c r="AR13" s="37"/>
      <c r="AS13" s="37"/>
      <c r="AT13" s="37"/>
      <c r="AU13" s="37"/>
      <c r="AV13" s="37"/>
      <c r="AW13" s="37"/>
      <c r="AX13" s="37"/>
      <c r="AY13" s="2"/>
      <c r="AZ13" s="15" t="s">
        <v>34</v>
      </c>
      <c r="BA13" s="16">
        <f>+J19+R19+Z19+AH19+AP19+AX19</f>
        <v>37.5</v>
      </c>
      <c r="BB13" s="38">
        <f>IFERROR(IF(SUMIF($D$5:$AW$5,"Stefan",$D$7:$AW$7)=0,"",SUMIF($D$5:$AW$5,"Stefan",$D$7:$AW$7))*2,"")</f>
        <v>1</v>
      </c>
      <c r="BC13" s="38">
        <f>IFERROR(IF(SUMIF($D$5:$AW$5,"Stefan",$D$18:$AW$18)=0,"",SUMIF($D$5:$AW$5,"Stefan",$D$18:$AW$18)*2),"")</f>
        <v>1</v>
      </c>
      <c r="BE13" s="25">
        <v>13</v>
      </c>
      <c r="BF13" s="25">
        <v>14</v>
      </c>
      <c r="BG13" s="25">
        <v>1</v>
      </c>
      <c r="BH13" s="25">
        <v>1</v>
      </c>
      <c r="BI13" s="25">
        <v>1</v>
      </c>
      <c r="BJ13" s="34" t="s">
        <v>28</v>
      </c>
    </row>
    <row r="14" spans="1:62" ht="24.95" customHeight="1" x14ac:dyDescent="0.25">
      <c r="A14" s="11">
        <v>13</v>
      </c>
      <c r="B14" s="11">
        <v>14</v>
      </c>
      <c r="C14" s="22"/>
      <c r="D14" s="45">
        <f t="shared" ref="D14:J14" si="36">IFERROR(IF(HLOOKUP(D$6,$BG$5:$BJ$18,9,FALSE)=0,"",HLOOKUP(D$6,$BG$5:$BJ$18,9,FALSE)),"")</f>
        <v>1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>
        <f t="shared" si="36"/>
        <v>1</v>
      </c>
      <c r="I14" s="45">
        <f t="shared" si="36"/>
        <v>1</v>
      </c>
      <c r="J14" s="45" t="str">
        <f t="shared" si="36"/>
        <v>x</v>
      </c>
      <c r="K14" s="12"/>
      <c r="L14" s="45">
        <f t="shared" ref="L14:R14" si="37">IFERROR(IF(HLOOKUP(L$6,$BG$5:$BJ$18,9,FALSE)=0,"",HLOOKUP(L$6,$BG$5:$BJ$18,9,FALSE)),"")</f>
        <v>1</v>
      </c>
      <c r="M14" s="45">
        <f t="shared" si="37"/>
        <v>1</v>
      </c>
      <c r="N14" s="45">
        <f t="shared" si="37"/>
        <v>1</v>
      </c>
      <c r="O14" s="45" t="str">
        <f t="shared" si="37"/>
        <v>x</v>
      </c>
      <c r="P14" s="44">
        <f t="shared" si="37"/>
        <v>1</v>
      </c>
      <c r="Q14" s="45">
        <f t="shared" si="37"/>
        <v>1</v>
      </c>
      <c r="R14" s="45">
        <f t="shared" si="37"/>
        <v>1</v>
      </c>
      <c r="S14" s="12"/>
      <c r="T14" s="45">
        <f t="shared" ref="T14:Z14" si="38">IFERROR(IF(HLOOKUP(T$6,$BG$5:$BJ$18,9,FALSE)=0,"",HLOOKUP(T$6,$BG$5:$BJ$18,9,FALSE)),"")</f>
        <v>1</v>
      </c>
      <c r="U14" s="45" t="str">
        <f t="shared" si="38"/>
        <v>x</v>
      </c>
      <c r="V14" s="45">
        <f t="shared" si="38"/>
        <v>1</v>
      </c>
      <c r="W14" s="45">
        <f t="shared" si="38"/>
        <v>1</v>
      </c>
      <c r="X14" s="45">
        <f t="shared" si="38"/>
        <v>1</v>
      </c>
      <c r="Y14" s="39">
        <f t="shared" si="38"/>
        <v>1</v>
      </c>
      <c r="Z14" s="45">
        <f t="shared" si="38"/>
        <v>1</v>
      </c>
      <c r="AA14" s="12"/>
      <c r="AB14" s="45">
        <f t="shared" ref="AB14:AH14" si="39">IFERROR(IF(HLOOKUP(AB$6,$BG$5:$BJ$18,9,FALSE)=0,"",HLOOKUP(AB$6,$BG$5:$BJ$18,9,FALSE)),"")</f>
        <v>1</v>
      </c>
      <c r="AC14" s="46">
        <f t="shared" si="39"/>
        <v>1</v>
      </c>
      <c r="AD14" s="45">
        <f t="shared" si="39"/>
        <v>1</v>
      </c>
      <c r="AE14" s="45">
        <f t="shared" si="39"/>
        <v>1</v>
      </c>
      <c r="AF14" s="44" t="str">
        <f t="shared" si="39"/>
        <v>x</v>
      </c>
      <c r="AG14" s="39">
        <f t="shared" si="39"/>
        <v>1</v>
      </c>
      <c r="AH14" s="45">
        <f t="shared" si="39"/>
        <v>1</v>
      </c>
      <c r="AI14" s="12"/>
      <c r="AJ14" s="45">
        <f t="shared" ref="AJ14:AP14" si="40">IFERROR(IF(HLOOKUP(AJ$6,$BG$5:$BJ$18,9,FALSE)=0,"",HLOOKUP(AJ$6,$BG$5:$BJ$18,9,FALSE)),"")</f>
        <v>1</v>
      </c>
      <c r="AK14" s="45">
        <f t="shared" si="40"/>
        <v>1</v>
      </c>
      <c r="AL14" s="45">
        <f t="shared" si="40"/>
        <v>1</v>
      </c>
      <c r="AM14" s="55">
        <f t="shared" si="40"/>
        <v>1</v>
      </c>
      <c r="AN14" s="44" t="str">
        <f t="shared" si="40"/>
        <v>x</v>
      </c>
      <c r="AO14" s="39">
        <f t="shared" si="40"/>
        <v>1</v>
      </c>
      <c r="AP14" s="45">
        <f t="shared" si="40"/>
        <v>1</v>
      </c>
      <c r="AQ14" s="12"/>
      <c r="AR14" s="26"/>
      <c r="AS14" s="26"/>
      <c r="AT14" s="26"/>
      <c r="AU14" s="26"/>
      <c r="AV14" s="26"/>
      <c r="AW14" s="26"/>
      <c r="AX14" s="26"/>
      <c r="AY14" s="2"/>
      <c r="BB14" s="66" t="str">
        <f>IF(SUM(BB7:BB13)=0,"LET OP, NIETS INGEVULD!!","Goed bezig!!")</f>
        <v>Goed bezig!!</v>
      </c>
      <c r="BC14" s="66" t="str">
        <f>IF(SUM(BC7:BC13)=0,"LET OP, NIETS INGEVULD!!","Goed bezig!!")</f>
        <v>Goed bezig!!</v>
      </c>
      <c r="BE14" s="25">
        <v>14</v>
      </c>
      <c r="BF14" s="25">
        <v>15</v>
      </c>
      <c r="BG14" s="25">
        <v>1</v>
      </c>
      <c r="BH14" s="25">
        <v>1</v>
      </c>
      <c r="BI14" s="25">
        <v>1</v>
      </c>
      <c r="BJ14" s="34" t="s">
        <v>28</v>
      </c>
    </row>
    <row r="15" spans="1:62" ht="24.95" customHeight="1" x14ac:dyDescent="0.25">
      <c r="A15" s="11">
        <v>14</v>
      </c>
      <c r="B15" s="11">
        <v>15</v>
      </c>
      <c r="C15" s="22"/>
      <c r="D15" s="45">
        <f t="shared" ref="D15:J15" si="41">IFERROR(IF(HLOOKUP(D$6,$BG$5:$BJ$18,10,FALSE)=0,"",HLOOKUP(D$6,$BG$5:$BJ$18,10,FALSE)),"")</f>
        <v>1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>
        <f t="shared" si="41"/>
        <v>1</v>
      </c>
      <c r="I15" s="45">
        <f t="shared" si="41"/>
        <v>1</v>
      </c>
      <c r="J15" s="45" t="str">
        <f t="shared" si="41"/>
        <v>x</v>
      </c>
      <c r="K15" s="12"/>
      <c r="L15" s="45">
        <f t="shared" ref="L15:R15" si="42">IFERROR(IF(HLOOKUP(L$6,$BG$5:$BJ$18,10,FALSE)=0,"",HLOOKUP(L$6,$BG$5:$BJ$18,10,FALSE)),"")</f>
        <v>1</v>
      </c>
      <c r="M15" s="45">
        <f t="shared" si="42"/>
        <v>1</v>
      </c>
      <c r="N15" s="45">
        <f t="shared" si="42"/>
        <v>1</v>
      </c>
      <c r="O15" s="45" t="str">
        <f t="shared" si="42"/>
        <v>x</v>
      </c>
      <c r="P15" s="44">
        <f t="shared" si="42"/>
        <v>1</v>
      </c>
      <c r="Q15" s="45">
        <f t="shared" si="42"/>
        <v>1</v>
      </c>
      <c r="R15" s="45">
        <f t="shared" si="42"/>
        <v>1</v>
      </c>
      <c r="S15" s="12"/>
      <c r="T15" s="45">
        <f t="shared" ref="T15:Z15" si="43">IFERROR(IF(HLOOKUP(T$6,$BG$5:$BJ$18,10,FALSE)=0,"",HLOOKUP(T$6,$BG$5:$BJ$18,10,FALSE)),"")</f>
        <v>1</v>
      </c>
      <c r="U15" s="45" t="str">
        <f t="shared" si="43"/>
        <v>x</v>
      </c>
      <c r="V15" s="45">
        <f t="shared" si="43"/>
        <v>1</v>
      </c>
      <c r="W15" s="45">
        <f t="shared" si="43"/>
        <v>1</v>
      </c>
      <c r="X15" s="45">
        <f t="shared" si="43"/>
        <v>1</v>
      </c>
      <c r="Y15" s="39">
        <f t="shared" si="43"/>
        <v>1</v>
      </c>
      <c r="Z15" s="45">
        <f t="shared" si="43"/>
        <v>1</v>
      </c>
      <c r="AA15" s="12"/>
      <c r="AB15" s="45">
        <f t="shared" ref="AB15:AH15" si="44">IFERROR(IF(HLOOKUP(AB$6,$BG$5:$BJ$18,10,FALSE)=0,"",HLOOKUP(AB$6,$BG$5:$BJ$18,10,FALSE)),"")</f>
        <v>1</v>
      </c>
      <c r="AC15" s="46">
        <f t="shared" si="44"/>
        <v>1</v>
      </c>
      <c r="AD15" s="45">
        <f t="shared" si="44"/>
        <v>1</v>
      </c>
      <c r="AE15" s="45">
        <f t="shared" si="44"/>
        <v>1</v>
      </c>
      <c r="AF15" s="44" t="str">
        <f t="shared" si="44"/>
        <v>x</v>
      </c>
      <c r="AG15" s="39">
        <f t="shared" si="44"/>
        <v>1</v>
      </c>
      <c r="AH15" s="45">
        <f t="shared" si="44"/>
        <v>1</v>
      </c>
      <c r="AI15" s="12"/>
      <c r="AJ15" s="45">
        <f t="shared" ref="AJ15:AP15" si="45">IFERROR(IF(HLOOKUP(AJ$6,$BG$5:$BJ$18,10,FALSE)=0,"",HLOOKUP(AJ$6,$BG$5:$BJ$18,10,FALSE)),"")</f>
        <v>1</v>
      </c>
      <c r="AK15" s="45">
        <f t="shared" si="45"/>
        <v>1</v>
      </c>
      <c r="AL15" s="45">
        <f t="shared" si="45"/>
        <v>1</v>
      </c>
      <c r="AM15" s="55">
        <f t="shared" si="45"/>
        <v>1</v>
      </c>
      <c r="AN15" s="44" t="str">
        <f t="shared" si="45"/>
        <v>x</v>
      </c>
      <c r="AO15" s="39">
        <f t="shared" si="45"/>
        <v>1</v>
      </c>
      <c r="AP15" s="45">
        <f t="shared" si="45"/>
        <v>1</v>
      </c>
      <c r="AQ15" s="12"/>
      <c r="AR15" s="26"/>
      <c r="AS15" s="26"/>
      <c r="AT15" s="26"/>
      <c r="AU15" s="26"/>
      <c r="AV15" s="26"/>
      <c r="AW15" s="26"/>
      <c r="AX15" s="26"/>
      <c r="AY15" s="2"/>
      <c r="BE15" s="25">
        <v>15</v>
      </c>
      <c r="BF15" s="25">
        <v>16</v>
      </c>
      <c r="BG15" s="25">
        <v>0.5</v>
      </c>
      <c r="BH15" s="25">
        <v>1</v>
      </c>
      <c r="BI15" s="25">
        <v>1</v>
      </c>
      <c r="BJ15" s="34" t="s">
        <v>28</v>
      </c>
    </row>
    <row r="16" spans="1:62" ht="24.95" customHeight="1" x14ac:dyDescent="0.25">
      <c r="A16" s="11">
        <v>15</v>
      </c>
      <c r="B16" s="11">
        <v>16</v>
      </c>
      <c r="C16" s="22"/>
      <c r="D16" s="45">
        <f t="shared" ref="D16:J16" si="46">IFERROR(IF(HLOOKUP(D$6,$BG$5:$BJ$18,11,FALSE)=0,"",HLOOKUP(D$6,$BG$5:$BJ$18,11,FALSE)),"")</f>
        <v>1</v>
      </c>
      <c r="E16" s="45">
        <f t="shared" si="46"/>
        <v>0.5</v>
      </c>
      <c r="F16" s="45">
        <f t="shared" si="46"/>
        <v>1</v>
      </c>
      <c r="G16" s="45">
        <f t="shared" si="46"/>
        <v>1</v>
      </c>
      <c r="H16" s="45">
        <f t="shared" si="46"/>
        <v>1</v>
      </c>
      <c r="I16" s="45">
        <f t="shared" si="46"/>
        <v>1</v>
      </c>
      <c r="J16" s="45" t="str">
        <f t="shared" si="46"/>
        <v>x</v>
      </c>
      <c r="K16" s="12"/>
      <c r="L16" s="45">
        <f t="shared" ref="L16:R16" si="47">IFERROR(IF(HLOOKUP(L$6,$BG$5:$BJ$18,11,FALSE)=0,"",HLOOKUP(L$6,$BG$5:$BJ$18,11,FALSE)),"")</f>
        <v>1</v>
      </c>
      <c r="M16" s="45">
        <f t="shared" si="47"/>
        <v>1</v>
      </c>
      <c r="N16" s="45">
        <f t="shared" si="47"/>
        <v>0.5</v>
      </c>
      <c r="O16" s="45" t="str">
        <f t="shared" si="47"/>
        <v>x</v>
      </c>
      <c r="P16" s="44">
        <f t="shared" si="47"/>
        <v>1</v>
      </c>
      <c r="Q16" s="45">
        <f t="shared" si="47"/>
        <v>1</v>
      </c>
      <c r="R16" s="45">
        <f t="shared" si="47"/>
        <v>1</v>
      </c>
      <c r="S16" s="12"/>
      <c r="T16" s="45">
        <f t="shared" ref="T16:Z16" si="48">IFERROR(IF(HLOOKUP(T$6,$BG$5:$BJ$18,11,FALSE)=0,"",HLOOKUP(T$6,$BG$5:$BJ$18,11,FALSE)),"")</f>
        <v>0.5</v>
      </c>
      <c r="U16" s="45" t="str">
        <f t="shared" si="48"/>
        <v>x</v>
      </c>
      <c r="V16" s="45">
        <f t="shared" si="48"/>
        <v>1</v>
      </c>
      <c r="W16" s="45">
        <f t="shared" si="48"/>
        <v>0.5</v>
      </c>
      <c r="X16" s="45">
        <f t="shared" si="48"/>
        <v>1</v>
      </c>
      <c r="Y16" s="39">
        <f t="shared" si="48"/>
        <v>1</v>
      </c>
      <c r="Z16" s="45">
        <f t="shared" si="48"/>
        <v>1</v>
      </c>
      <c r="AA16" s="12"/>
      <c r="AB16" s="45">
        <f t="shared" ref="AB16:AH16" si="49">IFERROR(IF(HLOOKUP(AB$6,$BG$5:$BJ$18,11,FALSE)=0,"",HLOOKUP(AB$6,$BG$5:$BJ$18,11,FALSE)),"")</f>
        <v>1</v>
      </c>
      <c r="AC16" s="46">
        <f t="shared" si="49"/>
        <v>0.5</v>
      </c>
      <c r="AD16" s="45">
        <f t="shared" si="49"/>
        <v>1</v>
      </c>
      <c r="AE16" s="45">
        <f t="shared" si="49"/>
        <v>1</v>
      </c>
      <c r="AF16" s="44" t="str">
        <f t="shared" si="49"/>
        <v>x</v>
      </c>
      <c r="AG16" s="39">
        <f t="shared" si="49"/>
        <v>1</v>
      </c>
      <c r="AH16" s="45">
        <f t="shared" si="49"/>
        <v>1</v>
      </c>
      <c r="AI16" s="12"/>
      <c r="AJ16" s="45">
        <f t="shared" ref="AJ16:AP16" si="50">IFERROR(IF(HLOOKUP(AJ$6,$BG$5:$BJ$18,11,FALSE)=0,"",HLOOKUP(AJ$6,$BG$5:$BJ$18,11,FALSE)),"")</f>
        <v>1</v>
      </c>
      <c r="AK16" s="45">
        <f t="shared" si="50"/>
        <v>1</v>
      </c>
      <c r="AL16" s="45">
        <f t="shared" si="50"/>
        <v>1</v>
      </c>
      <c r="AM16" s="55">
        <f t="shared" si="50"/>
        <v>1</v>
      </c>
      <c r="AN16" s="44" t="str">
        <f t="shared" si="50"/>
        <v>x</v>
      </c>
      <c r="AO16" s="39">
        <f t="shared" si="50"/>
        <v>1</v>
      </c>
      <c r="AP16" s="45">
        <f t="shared" si="50"/>
        <v>0.5</v>
      </c>
      <c r="AQ16" s="12"/>
      <c r="AR16" s="26"/>
      <c r="AS16" s="26"/>
      <c r="AT16" s="26"/>
      <c r="AU16" s="26"/>
      <c r="AV16" s="26"/>
      <c r="AW16" s="26"/>
      <c r="AX16" s="26"/>
      <c r="AY16" s="2"/>
      <c r="BE16" s="25">
        <v>16</v>
      </c>
      <c r="BF16" s="25">
        <v>17</v>
      </c>
      <c r="BG16" s="25"/>
      <c r="BH16" s="25">
        <v>1</v>
      </c>
      <c r="BI16" s="25">
        <v>1</v>
      </c>
      <c r="BJ16" s="34" t="s">
        <v>28</v>
      </c>
    </row>
    <row r="17" spans="1:62" ht="24.95" customHeight="1" x14ac:dyDescent="0.25">
      <c r="A17" s="11">
        <v>16</v>
      </c>
      <c r="B17" s="11">
        <v>17</v>
      </c>
      <c r="C17" s="22"/>
      <c r="D17" s="45">
        <f t="shared" ref="D17:J17" si="51">IFERROR(IF(HLOOKUP(D$6,$BG$5:$BJ$18,12,FALSE)=0,"",HLOOKUP(D$6,$BG$5:$BJ$18,12,FALSE)),"")</f>
        <v>1</v>
      </c>
      <c r="E17" s="45" t="str">
        <f t="shared" si="51"/>
        <v/>
      </c>
      <c r="F17" s="45">
        <f t="shared" si="51"/>
        <v>1</v>
      </c>
      <c r="G17" s="45">
        <f t="shared" si="51"/>
        <v>1</v>
      </c>
      <c r="H17" s="45">
        <f t="shared" si="51"/>
        <v>1</v>
      </c>
      <c r="I17" s="45">
        <f t="shared" si="51"/>
        <v>1</v>
      </c>
      <c r="J17" s="45" t="str">
        <f t="shared" si="51"/>
        <v>x</v>
      </c>
      <c r="K17" s="12"/>
      <c r="L17" s="45">
        <f t="shared" ref="L17:R17" si="52">IFERROR(IF(HLOOKUP(L$6,$BG$5:$BJ$18,12,FALSE)=0,"",HLOOKUP(L$6,$BG$5:$BJ$18,12,FALSE)),"")</f>
        <v>1</v>
      </c>
      <c r="M17" s="45">
        <f t="shared" si="52"/>
        <v>1</v>
      </c>
      <c r="N17" s="45" t="str">
        <f t="shared" si="52"/>
        <v/>
      </c>
      <c r="O17" s="45" t="str">
        <f t="shared" si="52"/>
        <v>x</v>
      </c>
      <c r="P17" s="44">
        <f t="shared" si="52"/>
        <v>1</v>
      </c>
      <c r="Q17" s="45">
        <f t="shared" si="52"/>
        <v>1</v>
      </c>
      <c r="R17" s="45">
        <f t="shared" si="52"/>
        <v>1</v>
      </c>
      <c r="S17" s="12"/>
      <c r="T17" s="45" t="str">
        <f t="shared" ref="T17:Z17" si="53">IFERROR(IF(HLOOKUP(T$6,$BG$5:$BJ$18,12,FALSE)=0,"",HLOOKUP(T$6,$BG$5:$BJ$18,12,FALSE)),"")</f>
        <v/>
      </c>
      <c r="U17" s="45" t="str">
        <f t="shared" si="53"/>
        <v>x</v>
      </c>
      <c r="V17" s="45">
        <f t="shared" si="53"/>
        <v>1</v>
      </c>
      <c r="W17" s="45" t="str">
        <f t="shared" si="53"/>
        <v/>
      </c>
      <c r="X17" s="45">
        <f t="shared" si="53"/>
        <v>1</v>
      </c>
      <c r="Y17" s="39">
        <f t="shared" si="53"/>
        <v>1</v>
      </c>
      <c r="Z17" s="45">
        <f t="shared" si="53"/>
        <v>1</v>
      </c>
      <c r="AA17" s="12"/>
      <c r="AB17" s="45">
        <f t="shared" ref="AB17:AH17" si="54">IFERROR(IF(HLOOKUP(AB$6,$BG$5:$BJ$18,12,FALSE)=0,"",HLOOKUP(AB$6,$BG$5:$BJ$18,12,FALSE)),"")</f>
        <v>1</v>
      </c>
      <c r="AC17" s="45" t="str">
        <f t="shared" si="54"/>
        <v/>
      </c>
      <c r="AD17" s="45">
        <f t="shared" si="54"/>
        <v>1</v>
      </c>
      <c r="AE17" s="45">
        <f t="shared" si="54"/>
        <v>1</v>
      </c>
      <c r="AF17" s="44" t="str">
        <f t="shared" si="54"/>
        <v>x</v>
      </c>
      <c r="AG17" s="39">
        <f t="shared" si="54"/>
        <v>1</v>
      </c>
      <c r="AH17" s="45">
        <f t="shared" si="54"/>
        <v>1</v>
      </c>
      <c r="AI17" s="12"/>
      <c r="AJ17" s="45">
        <f t="shared" ref="AJ17:AP17" si="55">IFERROR(IF(HLOOKUP(AJ$6,$BG$5:$BJ$18,12,FALSE)=0,"",HLOOKUP(AJ$6,$BG$5:$BJ$18,12,FALSE)),"")</f>
        <v>1</v>
      </c>
      <c r="AK17" s="45">
        <f t="shared" si="55"/>
        <v>1</v>
      </c>
      <c r="AL17" s="45">
        <f t="shared" si="55"/>
        <v>1</v>
      </c>
      <c r="AM17" s="55">
        <f t="shared" si="55"/>
        <v>1</v>
      </c>
      <c r="AN17" s="44" t="str">
        <f t="shared" si="55"/>
        <v>x</v>
      </c>
      <c r="AO17" s="39">
        <f t="shared" si="55"/>
        <v>1</v>
      </c>
      <c r="AP17" s="45" t="str">
        <f t="shared" si="55"/>
        <v/>
      </c>
      <c r="AQ17" s="12"/>
      <c r="AR17" s="26"/>
      <c r="AS17" s="26"/>
      <c r="AT17" s="26"/>
      <c r="AU17" s="26"/>
      <c r="AV17" s="26"/>
      <c r="AW17" s="26"/>
      <c r="AX17" s="26"/>
      <c r="AY17" s="2"/>
      <c r="BE17" s="25">
        <v>17</v>
      </c>
      <c r="BF17" s="25" t="s">
        <v>5</v>
      </c>
      <c r="BG17" s="25"/>
      <c r="BH17" s="25">
        <v>0.5</v>
      </c>
      <c r="BI17" s="25"/>
      <c r="BJ17" s="34" t="s">
        <v>28</v>
      </c>
    </row>
    <row r="18" spans="1:62" ht="24.95" customHeight="1" x14ac:dyDescent="0.25">
      <c r="A18" s="11">
        <v>17</v>
      </c>
      <c r="B18" s="11" t="s">
        <v>5</v>
      </c>
      <c r="C18" s="7"/>
      <c r="D18" s="45">
        <f t="shared" ref="D18:J18" si="56">IFERROR(IF(HLOOKUP(D$6,$BG$5:$BJ$18,13,FALSE)=0,"",HLOOKUP(D$6,$BG$5:$BJ$18,13,FALSE)),"")</f>
        <v>0.5</v>
      </c>
      <c r="E18" s="45" t="str">
        <f t="shared" si="56"/>
        <v/>
      </c>
      <c r="F18" s="45" t="str">
        <f t="shared" si="56"/>
        <v/>
      </c>
      <c r="G18" s="45" t="str">
        <f t="shared" si="56"/>
        <v/>
      </c>
      <c r="H18" s="45" t="str">
        <f t="shared" si="56"/>
        <v/>
      </c>
      <c r="I18" s="45" t="str">
        <f t="shared" si="56"/>
        <v/>
      </c>
      <c r="J18" s="45" t="str">
        <f t="shared" si="56"/>
        <v>x</v>
      </c>
      <c r="K18" s="12"/>
      <c r="L18" s="45" t="str">
        <f t="shared" ref="L18:R18" si="57">IFERROR(IF(HLOOKUP(L$6,$BG$5:$BJ$18,13,FALSE)=0,"",HLOOKUP(L$6,$BG$5:$BJ$18,13,FALSE)),"")</f>
        <v/>
      </c>
      <c r="M18" s="45" t="str">
        <f t="shared" si="57"/>
        <v/>
      </c>
      <c r="N18" s="45" t="str">
        <f t="shared" si="57"/>
        <v/>
      </c>
      <c r="O18" s="45" t="str">
        <f t="shared" si="57"/>
        <v>x</v>
      </c>
      <c r="P18" s="44">
        <f t="shared" si="57"/>
        <v>0.5</v>
      </c>
      <c r="Q18" s="45" t="str">
        <f t="shared" si="57"/>
        <v/>
      </c>
      <c r="R18" s="45" t="str">
        <f t="shared" si="57"/>
        <v/>
      </c>
      <c r="S18" s="12"/>
      <c r="T18" s="45" t="str">
        <f t="shared" ref="T18:Z18" si="58">IFERROR(IF(HLOOKUP(T$6,$BG$5:$BJ$18,13,FALSE)=0,"",HLOOKUP(T$6,$BG$5:$BJ$18,13,FALSE)),"")</f>
        <v/>
      </c>
      <c r="U18" s="45" t="str">
        <f t="shared" si="58"/>
        <v>x</v>
      </c>
      <c r="V18" s="45" t="str">
        <f t="shared" si="58"/>
        <v/>
      </c>
      <c r="W18" s="45" t="str">
        <f t="shared" si="58"/>
        <v/>
      </c>
      <c r="X18" s="45" t="str">
        <f t="shared" si="58"/>
        <v/>
      </c>
      <c r="Y18" s="39" t="str">
        <f t="shared" si="58"/>
        <v/>
      </c>
      <c r="Z18" s="45">
        <f t="shared" si="58"/>
        <v>0.5</v>
      </c>
      <c r="AA18" s="12"/>
      <c r="AB18" s="45" t="str">
        <f t="shared" ref="AB18:AH18" si="59">IFERROR(IF(HLOOKUP(AB$6,$BG$5:$BJ$18,13,FALSE)=0,"",HLOOKUP(AB$6,$BG$5:$BJ$18,13,FALSE)),"")</f>
        <v/>
      </c>
      <c r="AC18" s="45" t="str">
        <f t="shared" si="59"/>
        <v/>
      </c>
      <c r="AD18" s="45">
        <f t="shared" si="59"/>
        <v>0.5</v>
      </c>
      <c r="AE18" s="45">
        <f t="shared" si="59"/>
        <v>0.5</v>
      </c>
      <c r="AF18" s="44" t="str">
        <f t="shared" si="59"/>
        <v>x</v>
      </c>
      <c r="AG18" s="39" t="str">
        <f t="shared" si="59"/>
        <v/>
      </c>
      <c r="AH18" s="45" t="str">
        <f t="shared" si="59"/>
        <v/>
      </c>
      <c r="AI18" s="12"/>
      <c r="AJ18" s="45" t="str">
        <f t="shared" ref="AJ18:AP18" si="60">IFERROR(IF(HLOOKUP(AJ$6,$BG$5:$BJ$18,13,FALSE)=0,"",HLOOKUP(AJ$6,$BG$5:$BJ$18,13,FALSE)),"")</f>
        <v/>
      </c>
      <c r="AK18" s="45" t="str">
        <f t="shared" si="60"/>
        <v/>
      </c>
      <c r="AL18" s="45" t="str">
        <f t="shared" si="60"/>
        <v/>
      </c>
      <c r="AM18" s="55">
        <f t="shared" si="60"/>
        <v>0.5</v>
      </c>
      <c r="AN18" s="44" t="str">
        <f t="shared" si="60"/>
        <v>x</v>
      </c>
      <c r="AO18" s="39" t="str">
        <f t="shared" si="60"/>
        <v/>
      </c>
      <c r="AP18" s="45" t="str">
        <f t="shared" si="60"/>
        <v/>
      </c>
      <c r="AQ18" s="12"/>
      <c r="AR18" s="26"/>
      <c r="AS18" s="26"/>
      <c r="AT18" s="26"/>
      <c r="AU18" s="26"/>
      <c r="AV18" s="26"/>
      <c r="AW18" s="26"/>
      <c r="AX18" s="26"/>
      <c r="AY18" s="2"/>
    </row>
    <row r="19" spans="1:62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X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18">
        <f t="shared" si="61"/>
        <v>0</v>
      </c>
      <c r="K19" s="36"/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0</v>
      </c>
      <c r="P19" s="18">
        <f t="shared" si="61"/>
        <v>8</v>
      </c>
      <c r="Q19" s="18">
        <f t="shared" si="61"/>
        <v>8</v>
      </c>
      <c r="R19" s="18">
        <f t="shared" si="61"/>
        <v>8</v>
      </c>
      <c r="S19" s="36"/>
      <c r="T19" s="18">
        <f t="shared" si="61"/>
        <v>8</v>
      </c>
      <c r="U19" s="18">
        <f t="shared" si="61"/>
        <v>0</v>
      </c>
      <c r="V19" s="18">
        <f t="shared" si="61"/>
        <v>8</v>
      </c>
      <c r="W19" s="18">
        <f t="shared" si="61"/>
        <v>8</v>
      </c>
      <c r="X19" s="18">
        <f t="shared" si="61"/>
        <v>8</v>
      </c>
      <c r="Y19" s="18">
        <f t="shared" si="61"/>
        <v>8</v>
      </c>
      <c r="Z19" s="18">
        <f t="shared" si="61"/>
        <v>8</v>
      </c>
      <c r="AA19" s="36"/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18">
        <f t="shared" si="61"/>
        <v>8</v>
      </c>
      <c r="AF19" s="18">
        <f t="shared" si="61"/>
        <v>0</v>
      </c>
      <c r="AG19" s="18">
        <f t="shared" si="61"/>
        <v>8</v>
      </c>
      <c r="AH19" s="18">
        <f t="shared" si="61"/>
        <v>8</v>
      </c>
      <c r="AI19" s="36"/>
      <c r="AJ19" s="18">
        <f t="shared" si="61"/>
        <v>8</v>
      </c>
      <c r="AK19" s="18">
        <f t="shared" si="61"/>
        <v>8</v>
      </c>
      <c r="AL19" s="18">
        <f t="shared" si="61"/>
        <v>8</v>
      </c>
      <c r="AM19" s="18">
        <f t="shared" si="61"/>
        <v>8</v>
      </c>
      <c r="AN19" s="18">
        <f t="shared" si="61"/>
        <v>0</v>
      </c>
      <c r="AO19" s="18">
        <f t="shared" si="61"/>
        <v>8</v>
      </c>
      <c r="AP19" s="18">
        <f t="shared" si="61"/>
        <v>8</v>
      </c>
      <c r="AQ19" s="36"/>
      <c r="AR19" s="18">
        <f t="shared" si="61"/>
        <v>0</v>
      </c>
      <c r="AS19" s="18">
        <f t="shared" si="61"/>
        <v>0</v>
      </c>
      <c r="AT19" s="18">
        <f t="shared" si="61"/>
        <v>0</v>
      </c>
      <c r="AU19" s="18">
        <f t="shared" si="61"/>
        <v>0</v>
      </c>
      <c r="AV19" s="18">
        <f t="shared" si="61"/>
        <v>0</v>
      </c>
      <c r="AW19" s="18">
        <f t="shared" si="61"/>
        <v>0</v>
      </c>
      <c r="AX19" s="18">
        <f t="shared" si="61"/>
        <v>5.5</v>
      </c>
      <c r="AY19" s="2"/>
    </row>
    <row r="20" spans="1:62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</v>
      </c>
      <c r="J20" s="10" t="s">
        <v>33</v>
      </c>
      <c r="K20" s="2"/>
      <c r="L20" s="10" t="s">
        <v>4</v>
      </c>
      <c r="M20" s="10" t="s">
        <v>0</v>
      </c>
      <c r="N20" s="10" t="s">
        <v>1</v>
      </c>
      <c r="O20" s="10" t="s">
        <v>45</v>
      </c>
      <c r="P20" s="10" t="s">
        <v>35</v>
      </c>
      <c r="Q20" s="10" t="s">
        <v>3</v>
      </c>
      <c r="R20" s="10" t="s">
        <v>33</v>
      </c>
      <c r="S20" s="2"/>
      <c r="T20" s="10" t="s">
        <v>4</v>
      </c>
      <c r="U20" s="10" t="s">
        <v>0</v>
      </c>
      <c r="V20" s="10" t="s">
        <v>1</v>
      </c>
      <c r="W20" s="10" t="s">
        <v>45</v>
      </c>
      <c r="X20" s="10" t="s">
        <v>35</v>
      </c>
      <c r="Y20" s="10" t="s">
        <v>3</v>
      </c>
      <c r="Z20" s="10" t="s">
        <v>33</v>
      </c>
      <c r="AA20" s="2"/>
      <c r="AB20" s="10" t="s">
        <v>4</v>
      </c>
      <c r="AC20" s="10" t="s">
        <v>0</v>
      </c>
      <c r="AD20" s="10" t="s">
        <v>1</v>
      </c>
      <c r="AE20" s="10" t="s">
        <v>45</v>
      </c>
      <c r="AF20" s="10" t="s">
        <v>35</v>
      </c>
      <c r="AG20" s="10" t="s">
        <v>3</v>
      </c>
      <c r="AH20" s="10" t="s">
        <v>33</v>
      </c>
      <c r="AI20" s="2"/>
      <c r="AJ20" s="10" t="s">
        <v>4</v>
      </c>
      <c r="AK20" s="10" t="s">
        <v>0</v>
      </c>
      <c r="AL20" s="10" t="s">
        <v>1</v>
      </c>
      <c r="AM20" s="10" t="s">
        <v>45</v>
      </c>
      <c r="AN20" s="10" t="s">
        <v>35</v>
      </c>
      <c r="AO20" s="10" t="s">
        <v>3</v>
      </c>
      <c r="AP20" s="10" t="s">
        <v>33</v>
      </c>
      <c r="AQ20" s="2"/>
      <c r="AR20" s="28" t="s">
        <v>4</v>
      </c>
      <c r="AS20" s="28" t="s">
        <v>0</v>
      </c>
      <c r="AT20" s="28" t="s">
        <v>1</v>
      </c>
      <c r="AU20" s="28" t="s">
        <v>47</v>
      </c>
      <c r="AV20" s="28" t="s">
        <v>35</v>
      </c>
      <c r="AW20" s="28" t="s">
        <v>3</v>
      </c>
      <c r="AX20" s="10" t="s">
        <v>33</v>
      </c>
      <c r="AY20" s="2"/>
    </row>
    <row r="21" spans="1:62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29"/>
      <c r="J21" s="68"/>
      <c r="K21" s="19"/>
      <c r="L21" s="129" t="s">
        <v>4</v>
      </c>
      <c r="M21" s="129"/>
      <c r="N21" s="129"/>
      <c r="O21" s="129"/>
      <c r="P21" s="129"/>
      <c r="Q21" s="129"/>
      <c r="R21" s="68"/>
      <c r="S21" s="19"/>
      <c r="T21" s="129" t="s">
        <v>3</v>
      </c>
      <c r="U21" s="129"/>
      <c r="V21" s="129"/>
      <c r="W21" s="129"/>
      <c r="X21" s="129"/>
      <c r="Y21" s="129"/>
      <c r="Z21" s="68"/>
      <c r="AA21" s="19"/>
      <c r="AB21" s="129" t="s">
        <v>19</v>
      </c>
      <c r="AC21" s="129"/>
      <c r="AD21" s="129"/>
      <c r="AE21" s="129"/>
      <c r="AF21" s="129"/>
      <c r="AG21" s="129"/>
      <c r="AH21" s="68"/>
      <c r="AI21" s="19"/>
      <c r="AJ21" s="129" t="s">
        <v>38</v>
      </c>
      <c r="AK21" s="129"/>
      <c r="AL21" s="129"/>
      <c r="AM21" s="129"/>
      <c r="AN21" s="129"/>
      <c r="AO21" s="129"/>
      <c r="AP21" s="68"/>
      <c r="AQ21" s="19"/>
      <c r="AR21" s="129"/>
      <c r="AS21" s="129"/>
      <c r="AT21" s="129"/>
      <c r="AU21" s="129"/>
      <c r="AV21" s="129"/>
      <c r="AW21" s="129"/>
      <c r="AX21" s="68"/>
      <c r="AY21" s="2"/>
    </row>
    <row r="22" spans="1:62" x14ac:dyDescent="0.25">
      <c r="D22" s="132" t="s">
        <v>22</v>
      </c>
      <c r="E22" s="132"/>
      <c r="F22" s="132"/>
      <c r="G22" s="67"/>
      <c r="H22" s="132" t="s">
        <v>23</v>
      </c>
      <c r="I22" s="132"/>
      <c r="J22" s="132"/>
      <c r="L22" s="132" t="s">
        <v>22</v>
      </c>
      <c r="M22" s="132"/>
      <c r="N22" s="132"/>
      <c r="O22" s="67"/>
      <c r="P22" s="132" t="s">
        <v>23</v>
      </c>
      <c r="Q22" s="132"/>
      <c r="R22" s="132"/>
      <c r="T22" s="132" t="s">
        <v>22</v>
      </c>
      <c r="U22" s="132"/>
      <c r="V22" s="132"/>
      <c r="W22" s="67"/>
      <c r="X22" s="132" t="s">
        <v>23</v>
      </c>
      <c r="Y22" s="132"/>
      <c r="Z22" s="132"/>
      <c r="AB22" s="132" t="s">
        <v>22</v>
      </c>
      <c r="AC22" s="132"/>
      <c r="AD22" s="132"/>
      <c r="AE22" s="67"/>
      <c r="AF22" s="132" t="s">
        <v>23</v>
      </c>
      <c r="AG22" s="132"/>
      <c r="AH22" s="132"/>
      <c r="AJ22" s="132" t="s">
        <v>22</v>
      </c>
      <c r="AK22" s="132"/>
      <c r="AL22" s="132"/>
      <c r="AM22" s="67"/>
      <c r="AN22" s="132" t="s">
        <v>23</v>
      </c>
      <c r="AO22" s="132"/>
      <c r="AP22" s="132"/>
      <c r="AR22" s="132" t="s">
        <v>22</v>
      </c>
      <c r="AS22" s="132"/>
      <c r="AT22" s="132"/>
      <c r="AU22" s="132"/>
      <c r="AV22" s="132"/>
      <c r="AW22" s="132"/>
      <c r="AX22" s="132"/>
      <c r="AY22" s="2"/>
    </row>
    <row r="23" spans="1:62" x14ac:dyDescent="0.25">
      <c r="D23" s="133" t="str">
        <f>IF(SUM(D7:J7)=0,"Let op!!","Top!!")</f>
        <v>Top!!</v>
      </c>
      <c r="E23" s="133"/>
      <c r="F23" s="133"/>
      <c r="G23" s="66"/>
      <c r="H23" s="133" t="str">
        <f>IF(SUM(D18:J18)=0,"Let op!!","Top!!")</f>
        <v>Top!!</v>
      </c>
      <c r="I23" s="133"/>
      <c r="J23" s="133"/>
      <c r="L23" s="133" t="str">
        <f>IF(SUM(L7:R7)=0,"Let op!!","Top!!")</f>
        <v>Top!!</v>
      </c>
      <c r="M23" s="133"/>
      <c r="N23" s="133"/>
      <c r="O23" s="66"/>
      <c r="P23" s="133" t="str">
        <f>IF(SUM(L18:R18)=0,"Let op!!","Top!!")</f>
        <v>Top!!</v>
      </c>
      <c r="Q23" s="133"/>
      <c r="R23" s="133"/>
      <c r="T23" s="133" t="str">
        <f>IF(SUM(T7:Z7)=0,"Let op!!","Top!!")</f>
        <v>Top!!</v>
      </c>
      <c r="U23" s="133"/>
      <c r="V23" s="133"/>
      <c r="W23" s="66"/>
      <c r="X23" s="133" t="str">
        <f>IF(SUM(T18:Z18)=0,"Let op!!","Top!!")</f>
        <v>Top!!</v>
      </c>
      <c r="Y23" s="133"/>
      <c r="Z23" s="133"/>
      <c r="AB23" s="133" t="str">
        <f>IF(SUM(AB7:AH7)=0,"Let op!!","Top!!")</f>
        <v>Top!!</v>
      </c>
      <c r="AC23" s="133"/>
      <c r="AD23" s="133"/>
      <c r="AE23" s="66"/>
      <c r="AF23" s="133" t="str">
        <f>IF(SUM(AB18:AH18)=0,"Let op!!","Top!!")</f>
        <v>Top!!</v>
      </c>
      <c r="AG23" s="133"/>
      <c r="AH23" s="133"/>
      <c r="AJ23" s="133" t="str">
        <f>IF(SUM(AJ7:AP7)=0,"Let op!!","Top!!")</f>
        <v>Top!!</v>
      </c>
      <c r="AK23" s="133"/>
      <c r="AL23" s="133"/>
      <c r="AM23" s="66"/>
      <c r="AN23" s="133" t="str">
        <f>IF(SUM(AJ18:AP18)=0,"Let op!!","Top!!")</f>
        <v>Top!!</v>
      </c>
      <c r="AO23" s="133"/>
      <c r="AP23" s="133"/>
      <c r="AR23" s="133" t="str">
        <f>IF(SUM(AR7:AW7)=0,"Let op!!","Top!!")</f>
        <v>Let op!!</v>
      </c>
      <c r="AS23" s="133"/>
      <c r="AT23" s="133"/>
      <c r="AU23" s="133"/>
      <c r="AV23" s="133"/>
      <c r="AW23" s="133"/>
      <c r="AX23" s="133"/>
      <c r="AY23" s="2"/>
    </row>
    <row r="24" spans="1:62" x14ac:dyDescent="0.25">
      <c r="AY24" s="2"/>
    </row>
    <row r="25" spans="1:62" x14ac:dyDescent="0.25">
      <c r="AY25" s="2"/>
    </row>
    <row r="26" spans="1:62" x14ac:dyDescent="0.25">
      <c r="AY26" s="2"/>
    </row>
    <row r="27" spans="1:62" x14ac:dyDescent="0.25">
      <c r="AY27" s="2"/>
    </row>
    <row r="28" spans="1:62" x14ac:dyDescent="0.25">
      <c r="AY28" s="2"/>
    </row>
    <row r="29" spans="1:62" ht="30" customHeight="1" x14ac:dyDescent="0.25">
      <c r="AY29" s="2"/>
    </row>
    <row r="30" spans="1:62" ht="51" customHeight="1" x14ac:dyDescent="0.25">
      <c r="AY30" s="2"/>
    </row>
    <row r="31" spans="1:62" x14ac:dyDescent="0.25">
      <c r="AY31" s="19"/>
    </row>
    <row r="32" spans="1:62" x14ac:dyDescent="0.25">
      <c r="AZ32" s="23"/>
      <c r="BA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X23:Z23"/>
    <mergeCell ref="AB23:AD23"/>
    <mergeCell ref="AF23:AH23"/>
    <mergeCell ref="AJ23:AL23"/>
    <mergeCell ref="AN23:AP23"/>
    <mergeCell ref="AR23:AX23"/>
    <mergeCell ref="AB22:AD22"/>
    <mergeCell ref="AF22:AH22"/>
    <mergeCell ref="AJ22:AL22"/>
    <mergeCell ref="AN22:AP22"/>
    <mergeCell ref="AR22:AX22"/>
    <mergeCell ref="D23:F23"/>
    <mergeCell ref="H23:J23"/>
    <mergeCell ref="L23:N23"/>
    <mergeCell ref="P23:R23"/>
    <mergeCell ref="T23:V23"/>
    <mergeCell ref="X22:Z22"/>
    <mergeCell ref="D21:I21"/>
    <mergeCell ref="L21:Q21"/>
    <mergeCell ref="T21:Y21"/>
    <mergeCell ref="AB21:AG21"/>
    <mergeCell ref="D22:F22"/>
    <mergeCell ref="H22:J22"/>
    <mergeCell ref="L22:N22"/>
    <mergeCell ref="P22:R22"/>
    <mergeCell ref="T22:V22"/>
    <mergeCell ref="AJ21:AO21"/>
    <mergeCell ref="AR21:AW21"/>
    <mergeCell ref="AR3:AW3"/>
    <mergeCell ref="D4:I4"/>
    <mergeCell ref="L4:Q4"/>
    <mergeCell ref="T4:Y4"/>
    <mergeCell ref="AB4:AG4"/>
    <mergeCell ref="AJ4:AO4"/>
    <mergeCell ref="AR4:AW4"/>
    <mergeCell ref="AJ3:AO3"/>
    <mergeCell ref="A3:B4"/>
    <mergeCell ref="D3:I3"/>
    <mergeCell ref="L3:Q3"/>
    <mergeCell ref="T3:Y3"/>
    <mergeCell ref="AB3:AG3"/>
    <mergeCell ref="AR1:AW2"/>
    <mergeCell ref="D1:I2"/>
    <mergeCell ref="L1:Q2"/>
    <mergeCell ref="T1:Y2"/>
    <mergeCell ref="AB1:AG2"/>
    <mergeCell ref="AJ1:AO2"/>
  </mergeCells>
  <conditionalFormatting sqref="BB14">
    <cfRule type="cellIs" dxfId="996" priority="46" operator="equal">
      <formula>"Goed bezig!!"</formula>
    </cfRule>
    <cfRule type="cellIs" dxfId="995" priority="48" operator="equal">
      <formula>"LET OP, NIETS INGEVULD!!"</formula>
    </cfRule>
  </conditionalFormatting>
  <conditionalFormatting sqref="D23:F23">
    <cfRule type="cellIs" dxfId="994" priority="43" operator="equal">
      <formula>"Top!!"</formula>
    </cfRule>
    <cfRule type="cellIs" dxfId="993" priority="47" operator="equal">
      <formula>"Let op!!"</formula>
    </cfRule>
  </conditionalFormatting>
  <conditionalFormatting sqref="BC14">
    <cfRule type="cellIs" dxfId="992" priority="44" operator="equal">
      <formula>"Goed bezig!!"</formula>
    </cfRule>
    <cfRule type="cellIs" dxfId="991" priority="45" operator="equal">
      <formula>"LET OP, NIETS INGEVULD!!"</formula>
    </cfRule>
  </conditionalFormatting>
  <conditionalFormatting sqref="H23">
    <cfRule type="cellIs" dxfId="990" priority="41" operator="equal">
      <formula>"Top!!"</formula>
    </cfRule>
    <cfRule type="cellIs" dxfId="989" priority="42" operator="equal">
      <formula>"Let op!!"</formula>
    </cfRule>
  </conditionalFormatting>
  <conditionalFormatting sqref="L23:N23">
    <cfRule type="cellIs" dxfId="988" priority="39" operator="equal">
      <formula>"Top!!"</formula>
    </cfRule>
    <cfRule type="cellIs" dxfId="987" priority="40" operator="equal">
      <formula>"Let op!!"</formula>
    </cfRule>
  </conditionalFormatting>
  <conditionalFormatting sqref="P23">
    <cfRule type="cellIs" dxfId="986" priority="37" operator="equal">
      <formula>"Top!!"</formula>
    </cfRule>
    <cfRule type="cellIs" dxfId="985" priority="38" operator="equal">
      <formula>"Let op!!"</formula>
    </cfRule>
  </conditionalFormatting>
  <conditionalFormatting sqref="T23:V23">
    <cfRule type="cellIs" dxfId="984" priority="35" operator="equal">
      <formula>"Top!!"</formula>
    </cfRule>
    <cfRule type="cellIs" dxfId="983" priority="36" operator="equal">
      <formula>"Let op!!"</formula>
    </cfRule>
  </conditionalFormatting>
  <conditionalFormatting sqref="X23">
    <cfRule type="cellIs" dxfId="982" priority="33" operator="equal">
      <formula>"Top!!"</formula>
    </cfRule>
    <cfRule type="cellIs" dxfId="981" priority="34" operator="equal">
      <formula>"Let op!!"</formula>
    </cfRule>
  </conditionalFormatting>
  <conditionalFormatting sqref="AB23:AD23">
    <cfRule type="cellIs" dxfId="980" priority="31" operator="equal">
      <formula>"Top!!"</formula>
    </cfRule>
    <cfRule type="cellIs" dxfId="979" priority="32" operator="equal">
      <formula>"Let op!!"</formula>
    </cfRule>
  </conditionalFormatting>
  <conditionalFormatting sqref="AF23">
    <cfRule type="cellIs" dxfId="978" priority="29" operator="equal">
      <formula>"Top!!"</formula>
    </cfRule>
    <cfRule type="cellIs" dxfId="977" priority="30" operator="equal">
      <formula>"Let op!!"</formula>
    </cfRule>
  </conditionalFormatting>
  <conditionalFormatting sqref="AJ23:AL23">
    <cfRule type="cellIs" dxfId="976" priority="27" operator="equal">
      <formula>"Top!!"</formula>
    </cfRule>
    <cfRule type="cellIs" dxfId="975" priority="28" operator="equal">
      <formula>"Let op!!"</formula>
    </cfRule>
  </conditionalFormatting>
  <conditionalFormatting sqref="AN23">
    <cfRule type="cellIs" dxfId="974" priority="25" operator="equal">
      <formula>"Top!!"</formula>
    </cfRule>
    <cfRule type="cellIs" dxfId="973" priority="26" operator="equal">
      <formula>"Let op!!"</formula>
    </cfRule>
  </conditionalFormatting>
  <conditionalFormatting sqref="AR23">
    <cfRule type="cellIs" dxfId="972" priority="23" operator="equal">
      <formula>"Top!!"</formula>
    </cfRule>
    <cfRule type="cellIs" dxfId="971" priority="24" operator="equal">
      <formula>"Let op!!"</formula>
    </cfRule>
  </conditionalFormatting>
  <conditionalFormatting sqref="D7:F18 S7:V12 AA7:AD12 AI7:AL12 AQ7:AT18 K7:N18 S14:V18 S13 AA14:AD18 AA13 AI14:AL18 AI13 AO13 H7:I18 P14:Q18 P7:Q12 X14:Y18 X7:Y12 AF14:AG18 AF7:AG12 AN14:AO18 AN7:AO12 AV7:AW18">
    <cfRule type="cellIs" dxfId="970" priority="22" operator="equal">
      <formula>"x"</formula>
    </cfRule>
  </conditionalFormatting>
  <conditionalFormatting sqref="J7:J18">
    <cfRule type="cellIs" dxfId="969" priority="21" operator="equal">
      <formula>"x"</formula>
    </cfRule>
  </conditionalFormatting>
  <conditionalFormatting sqref="R7:R12 R14:R18">
    <cfRule type="cellIs" dxfId="968" priority="20" operator="equal">
      <formula>"x"</formula>
    </cfRule>
  </conditionalFormatting>
  <conditionalFormatting sqref="Z7:Z12 Z14:Z18">
    <cfRule type="cellIs" dxfId="967" priority="19" operator="equal">
      <formula>"x"</formula>
    </cfRule>
  </conditionalFormatting>
  <conditionalFormatting sqref="AH7:AH12 AH14:AH18">
    <cfRule type="cellIs" dxfId="966" priority="18" operator="equal">
      <formula>"x"</formula>
    </cfRule>
  </conditionalFormatting>
  <conditionalFormatting sqref="AP7:AP18">
    <cfRule type="cellIs" dxfId="965" priority="17" operator="equal">
      <formula>"x"</formula>
    </cfRule>
  </conditionalFormatting>
  <conditionalFormatting sqref="AX7:AX18">
    <cfRule type="cellIs" dxfId="964" priority="16" operator="equal">
      <formula>"x"</formula>
    </cfRule>
  </conditionalFormatting>
  <conditionalFormatting sqref="P13">
    <cfRule type="cellIs" dxfId="963" priority="15" operator="equal">
      <formula>"x"</formula>
    </cfRule>
  </conditionalFormatting>
  <conditionalFormatting sqref="Q13">
    <cfRule type="cellIs" dxfId="962" priority="14" operator="equal">
      <formula>"x"</formula>
    </cfRule>
  </conditionalFormatting>
  <conditionalFormatting sqref="R13">
    <cfRule type="cellIs" dxfId="961" priority="13" operator="equal">
      <formula>"x"</formula>
    </cfRule>
  </conditionalFormatting>
  <conditionalFormatting sqref="T13:V13 X13:Z13">
    <cfRule type="cellIs" dxfId="960" priority="12" operator="equal">
      <formula>"x"</formula>
    </cfRule>
  </conditionalFormatting>
  <conditionalFormatting sqref="AB13:AD13 AF13:AH13">
    <cfRule type="cellIs" dxfId="959" priority="11" operator="equal">
      <formula>"x"</formula>
    </cfRule>
  </conditionalFormatting>
  <conditionalFormatting sqref="AJ13:AL13 AN13">
    <cfRule type="cellIs" dxfId="958" priority="10" operator="equal">
      <formula>"x"</formula>
    </cfRule>
  </conditionalFormatting>
  <conditionalFormatting sqref="G7:G18">
    <cfRule type="cellIs" dxfId="957" priority="9" operator="equal">
      <formula>"x"</formula>
    </cfRule>
  </conditionalFormatting>
  <conditionalFormatting sqref="O14:O18 O7:O12">
    <cfRule type="cellIs" dxfId="956" priority="8" operator="equal">
      <formula>"x"</formula>
    </cfRule>
  </conditionalFormatting>
  <conditionalFormatting sqref="O13">
    <cfRule type="cellIs" dxfId="955" priority="7" operator="equal">
      <formula>"x"</formula>
    </cfRule>
  </conditionalFormatting>
  <conditionalFormatting sqref="W14:W18 W7:W12">
    <cfRule type="cellIs" dxfId="954" priority="6" operator="equal">
      <formula>"x"</formula>
    </cfRule>
  </conditionalFormatting>
  <conditionalFormatting sqref="W13">
    <cfRule type="cellIs" dxfId="953" priority="5" operator="equal">
      <formula>"x"</formula>
    </cfRule>
  </conditionalFormatting>
  <conditionalFormatting sqref="AE14:AE18 AE7:AE12">
    <cfRule type="cellIs" dxfId="952" priority="4" operator="equal">
      <formula>"x"</formula>
    </cfRule>
  </conditionalFormatting>
  <conditionalFormatting sqref="AE13">
    <cfRule type="cellIs" dxfId="951" priority="3" operator="equal">
      <formula>"x"</formula>
    </cfRule>
  </conditionalFormatting>
  <conditionalFormatting sqref="AM7:AM18">
    <cfRule type="cellIs" dxfId="950" priority="2" operator="equal">
      <formula>"x"</formula>
    </cfRule>
  </conditionalFormatting>
  <conditionalFormatting sqref="AU7:AU18">
    <cfRule type="cellIs" dxfId="949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"/>
  <sheetViews>
    <sheetView topLeftCell="E1" zoomScaleNormal="100" workbookViewId="0">
      <selection activeCell="AB11" sqref="AB11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10" width="3.5703125" style="20" bestFit="1" customWidth="1"/>
    <col min="11" max="11" width="4.7109375" style="20" customWidth="1"/>
    <col min="12" max="18" width="3.5703125" style="20" customWidth="1"/>
    <col min="19" max="19" width="4.7109375" style="20" customWidth="1"/>
    <col min="20" max="26" width="3.5703125" style="20" customWidth="1"/>
    <col min="27" max="27" width="4.7109375" style="20" customWidth="1"/>
    <col min="28" max="34" width="3.5703125" style="20" customWidth="1"/>
    <col min="35" max="35" width="4.7109375" style="20" customWidth="1"/>
    <col min="36" max="42" width="3.5703125" style="20" customWidth="1"/>
    <col min="43" max="43" width="4.7109375" style="20" customWidth="1"/>
    <col min="44" max="50" width="3.5703125" style="20" customWidth="1"/>
    <col min="51" max="51" width="9.140625" style="20" customWidth="1"/>
    <col min="52" max="52" width="14.7109375" style="20" customWidth="1"/>
    <col min="53" max="53" width="10.7109375" style="20" customWidth="1"/>
    <col min="54" max="54" width="24.28515625" style="20" customWidth="1"/>
    <col min="55" max="55" width="24.140625" style="20" customWidth="1"/>
    <col min="56" max="56" width="9.140625" style="20"/>
    <col min="57" max="61" width="9.28515625" style="20" bestFit="1" customWidth="1"/>
    <col min="62" max="16384" width="9.140625" style="20"/>
  </cols>
  <sheetData>
    <row r="1" spans="1:62" x14ac:dyDescent="0.25">
      <c r="A1" s="2"/>
      <c r="B1" s="2"/>
      <c r="C1" s="2"/>
      <c r="D1" s="125"/>
      <c r="E1" s="125"/>
      <c r="F1" s="125"/>
      <c r="G1" s="125"/>
      <c r="H1" s="125"/>
      <c r="I1" s="125"/>
      <c r="J1" s="71"/>
      <c r="K1" s="2"/>
      <c r="L1" s="125" t="s">
        <v>43</v>
      </c>
      <c r="M1" s="125"/>
      <c r="N1" s="125"/>
      <c r="O1" s="125"/>
      <c r="P1" s="125"/>
      <c r="Q1" s="125"/>
      <c r="R1" s="71"/>
      <c r="S1" s="2"/>
      <c r="T1" s="125" t="s">
        <v>57</v>
      </c>
      <c r="U1" s="125"/>
      <c r="V1" s="125"/>
      <c r="W1" s="125"/>
      <c r="X1" s="125"/>
      <c r="Y1" s="125"/>
      <c r="Z1" s="71"/>
      <c r="AA1" s="2"/>
      <c r="AB1" s="125" t="s">
        <v>60</v>
      </c>
      <c r="AC1" s="125"/>
      <c r="AD1" s="125"/>
      <c r="AE1" s="125"/>
      <c r="AF1" s="125"/>
      <c r="AG1" s="125"/>
      <c r="AH1" s="71"/>
      <c r="AI1" s="2"/>
      <c r="AJ1" s="126" t="s">
        <v>54</v>
      </c>
      <c r="AK1" s="125"/>
      <c r="AL1" s="125"/>
      <c r="AM1" s="125"/>
      <c r="AN1" s="125"/>
      <c r="AO1" s="125"/>
      <c r="AP1" s="71"/>
      <c r="AQ1" s="2"/>
      <c r="AR1" s="125"/>
      <c r="AS1" s="125"/>
      <c r="AT1" s="125"/>
      <c r="AU1" s="125"/>
      <c r="AV1" s="125"/>
      <c r="AW1" s="125"/>
      <c r="AX1" s="71"/>
      <c r="AY1" s="2"/>
    </row>
    <row r="2" spans="1:62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25"/>
      <c r="J2" s="71"/>
      <c r="K2" s="7"/>
      <c r="L2" s="125"/>
      <c r="M2" s="125"/>
      <c r="N2" s="125"/>
      <c r="O2" s="125"/>
      <c r="P2" s="125"/>
      <c r="Q2" s="125"/>
      <c r="R2" s="71"/>
      <c r="S2" s="7"/>
      <c r="T2" s="125"/>
      <c r="U2" s="125"/>
      <c r="V2" s="125"/>
      <c r="W2" s="125"/>
      <c r="X2" s="125"/>
      <c r="Y2" s="125"/>
      <c r="Z2" s="71"/>
      <c r="AA2" s="7"/>
      <c r="AB2" s="125"/>
      <c r="AC2" s="125"/>
      <c r="AD2" s="125"/>
      <c r="AE2" s="125"/>
      <c r="AF2" s="125"/>
      <c r="AG2" s="125"/>
      <c r="AH2" s="71"/>
      <c r="AI2" s="7"/>
      <c r="AJ2" s="125"/>
      <c r="AK2" s="125"/>
      <c r="AL2" s="125"/>
      <c r="AM2" s="125"/>
      <c r="AN2" s="125"/>
      <c r="AO2" s="125"/>
      <c r="AP2" s="71"/>
      <c r="AQ2" s="7"/>
      <c r="AR2" s="125"/>
      <c r="AS2" s="125"/>
      <c r="AT2" s="125"/>
      <c r="AU2" s="125"/>
      <c r="AV2" s="125"/>
      <c r="AW2" s="125"/>
      <c r="AX2" s="71"/>
      <c r="AY2" s="2"/>
    </row>
    <row r="3" spans="1:62" ht="15.75" x14ac:dyDescent="0.25">
      <c r="A3" s="127">
        <v>35</v>
      </c>
      <c r="B3" s="127"/>
      <c r="C3" s="2"/>
      <c r="D3" s="128" t="s">
        <v>17</v>
      </c>
      <c r="E3" s="128"/>
      <c r="F3" s="128"/>
      <c r="G3" s="128"/>
      <c r="H3" s="128"/>
      <c r="I3" s="128"/>
      <c r="J3" s="69"/>
      <c r="K3" s="2"/>
      <c r="L3" s="128" t="s">
        <v>16</v>
      </c>
      <c r="M3" s="128"/>
      <c r="N3" s="128"/>
      <c r="O3" s="128"/>
      <c r="P3" s="128"/>
      <c r="Q3" s="128"/>
      <c r="R3" s="69"/>
      <c r="S3" s="2"/>
      <c r="T3" s="128" t="s">
        <v>15</v>
      </c>
      <c r="U3" s="128"/>
      <c r="V3" s="128"/>
      <c r="W3" s="128"/>
      <c r="X3" s="128"/>
      <c r="Y3" s="128"/>
      <c r="Z3" s="69"/>
      <c r="AA3" s="2"/>
      <c r="AB3" s="128" t="s">
        <v>14</v>
      </c>
      <c r="AC3" s="128"/>
      <c r="AD3" s="128"/>
      <c r="AE3" s="128"/>
      <c r="AF3" s="128"/>
      <c r="AG3" s="128"/>
      <c r="AH3" s="69"/>
      <c r="AI3" s="2"/>
      <c r="AJ3" s="128" t="s">
        <v>13</v>
      </c>
      <c r="AK3" s="128"/>
      <c r="AL3" s="128"/>
      <c r="AM3" s="128"/>
      <c r="AN3" s="128"/>
      <c r="AO3" s="128"/>
      <c r="AP3" s="69"/>
      <c r="AQ3" s="2"/>
      <c r="AR3" s="128" t="s">
        <v>12</v>
      </c>
      <c r="AS3" s="128"/>
      <c r="AT3" s="128"/>
      <c r="AU3" s="128"/>
      <c r="AV3" s="128"/>
      <c r="AW3" s="128"/>
      <c r="AX3" s="69"/>
      <c r="AY3" s="2"/>
    </row>
    <row r="4" spans="1:62" x14ac:dyDescent="0.25">
      <c r="A4" s="127"/>
      <c r="B4" s="127"/>
      <c r="C4" s="1"/>
      <c r="D4" s="130">
        <f>IFERROR(VLOOKUP(A3,Weeknummers!D:E,2,FALSE),"")</f>
        <v>43339</v>
      </c>
      <c r="E4" s="130"/>
      <c r="F4" s="130"/>
      <c r="G4" s="130"/>
      <c r="H4" s="130"/>
      <c r="I4" s="130"/>
      <c r="J4" s="70"/>
      <c r="K4" s="2"/>
      <c r="L4" s="130">
        <f>IFERROR(SUM(+D4+1),"")</f>
        <v>43340</v>
      </c>
      <c r="M4" s="130"/>
      <c r="N4" s="130"/>
      <c r="O4" s="130"/>
      <c r="P4" s="130"/>
      <c r="Q4" s="130"/>
      <c r="R4" s="70"/>
      <c r="S4" s="2"/>
      <c r="T4" s="130">
        <f>IFERROR(SUM(+L4+1),"")</f>
        <v>43341</v>
      </c>
      <c r="U4" s="130"/>
      <c r="V4" s="130"/>
      <c r="W4" s="130"/>
      <c r="X4" s="130"/>
      <c r="Y4" s="130"/>
      <c r="Z4" s="70"/>
      <c r="AA4" s="2"/>
      <c r="AB4" s="130">
        <f>IFERROR(SUM(+T4+1),"")</f>
        <v>43342</v>
      </c>
      <c r="AC4" s="130"/>
      <c r="AD4" s="130"/>
      <c r="AE4" s="130"/>
      <c r="AF4" s="130"/>
      <c r="AG4" s="130"/>
      <c r="AH4" s="70"/>
      <c r="AI4" s="2"/>
      <c r="AJ4" s="130">
        <f>IFERROR(SUM(+AB4+1),"")</f>
        <v>43343</v>
      </c>
      <c r="AK4" s="130"/>
      <c r="AL4" s="130"/>
      <c r="AM4" s="130"/>
      <c r="AN4" s="130"/>
      <c r="AO4" s="130"/>
      <c r="AP4" s="70"/>
      <c r="AQ4" s="2"/>
      <c r="AR4" s="131">
        <f>IFERROR(SUM(+AJ4+1),"")</f>
        <v>43344</v>
      </c>
      <c r="AS4" s="131"/>
      <c r="AT4" s="131"/>
      <c r="AU4" s="131"/>
      <c r="AV4" s="131"/>
      <c r="AW4" s="131"/>
      <c r="AX4" s="70"/>
      <c r="AY4" s="2"/>
    </row>
    <row r="5" spans="1:62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</v>
      </c>
      <c r="J5" s="10" t="s">
        <v>33</v>
      </c>
      <c r="K5" s="2"/>
      <c r="L5" s="10" t="s">
        <v>4</v>
      </c>
      <c r="M5" s="10" t="s">
        <v>0</v>
      </c>
      <c r="N5" s="10" t="s">
        <v>1</v>
      </c>
      <c r="O5" s="10" t="s">
        <v>45</v>
      </c>
      <c r="P5" s="10" t="s">
        <v>35</v>
      </c>
      <c r="Q5" s="10" t="s">
        <v>3</v>
      </c>
      <c r="R5" s="10" t="s">
        <v>33</v>
      </c>
      <c r="S5" s="2"/>
      <c r="T5" s="10" t="s">
        <v>4</v>
      </c>
      <c r="U5" s="10" t="s">
        <v>0</v>
      </c>
      <c r="V5" s="10" t="s">
        <v>1</v>
      </c>
      <c r="W5" s="10" t="s">
        <v>45</v>
      </c>
      <c r="X5" s="10" t="s">
        <v>35</v>
      </c>
      <c r="Y5" s="10" t="s">
        <v>3</v>
      </c>
      <c r="Z5" s="10" t="s">
        <v>33</v>
      </c>
      <c r="AA5" s="2"/>
      <c r="AB5" s="10" t="s">
        <v>4</v>
      </c>
      <c r="AC5" s="10" t="s">
        <v>0</v>
      </c>
      <c r="AD5" s="10" t="s">
        <v>1</v>
      </c>
      <c r="AE5" s="10" t="s">
        <v>45</v>
      </c>
      <c r="AF5" s="10" t="s">
        <v>35</v>
      </c>
      <c r="AG5" s="10" t="s">
        <v>3</v>
      </c>
      <c r="AH5" s="10" t="s">
        <v>33</v>
      </c>
      <c r="AI5" s="2"/>
      <c r="AJ5" s="10" t="s">
        <v>4</v>
      </c>
      <c r="AK5" s="10" t="s">
        <v>0</v>
      </c>
      <c r="AL5" s="10" t="s">
        <v>1</v>
      </c>
      <c r="AM5" s="10" t="s">
        <v>45</v>
      </c>
      <c r="AN5" s="10" t="s">
        <v>35</v>
      </c>
      <c r="AO5" s="10" t="s">
        <v>3</v>
      </c>
      <c r="AP5" s="10" t="s">
        <v>33</v>
      </c>
      <c r="AQ5" s="2"/>
      <c r="AR5" s="27" t="s">
        <v>4</v>
      </c>
      <c r="AS5" s="27" t="s">
        <v>0</v>
      </c>
      <c r="AT5" s="27" t="s">
        <v>1</v>
      </c>
      <c r="AU5" s="27" t="s">
        <v>45</v>
      </c>
      <c r="AV5" s="27" t="s">
        <v>35</v>
      </c>
      <c r="AW5" s="27" t="s">
        <v>3</v>
      </c>
      <c r="AX5" s="10" t="s">
        <v>33</v>
      </c>
      <c r="AY5" s="2"/>
      <c r="BB5" s="21" t="s">
        <v>20</v>
      </c>
      <c r="BC5" s="21" t="s">
        <v>21</v>
      </c>
      <c r="BE5" s="25" t="s">
        <v>11</v>
      </c>
      <c r="BF5" s="25">
        <v>0</v>
      </c>
      <c r="BG5" s="25" t="s">
        <v>24</v>
      </c>
      <c r="BH5" s="25" t="s">
        <v>25</v>
      </c>
      <c r="BI5" s="25" t="s">
        <v>26</v>
      </c>
      <c r="BJ5" s="20" t="s">
        <v>27</v>
      </c>
    </row>
    <row r="6" spans="1:62" s="34" customFormat="1" ht="24.95" customHeight="1" thickBot="1" x14ac:dyDescent="0.3">
      <c r="A6" s="29"/>
      <c r="B6" s="29"/>
      <c r="C6" s="30"/>
      <c r="D6" s="31" t="s">
        <v>31</v>
      </c>
      <c r="E6" s="31" t="s">
        <v>29</v>
      </c>
      <c r="F6" s="31" t="s">
        <v>32</v>
      </c>
      <c r="G6" s="72" t="s">
        <v>29</v>
      </c>
      <c r="H6" s="31" t="s">
        <v>31</v>
      </c>
      <c r="I6" s="31" t="s">
        <v>31</v>
      </c>
      <c r="J6" s="31" t="s">
        <v>31</v>
      </c>
      <c r="K6" s="24"/>
      <c r="L6" s="31" t="s">
        <v>30</v>
      </c>
      <c r="M6" s="31" t="s">
        <v>31</v>
      </c>
      <c r="N6" s="31" t="s">
        <v>29</v>
      </c>
      <c r="O6" s="72" t="s">
        <v>29</v>
      </c>
      <c r="P6" s="43" t="s">
        <v>31</v>
      </c>
      <c r="Q6" s="31" t="s">
        <v>31</v>
      </c>
      <c r="R6" s="31" t="s">
        <v>32</v>
      </c>
      <c r="S6" s="24"/>
      <c r="T6" s="31" t="s">
        <v>29</v>
      </c>
      <c r="U6" s="31" t="s">
        <v>30</v>
      </c>
      <c r="V6" s="31" t="s">
        <v>31</v>
      </c>
      <c r="W6" s="87" t="s">
        <v>29</v>
      </c>
      <c r="X6" s="31" t="s">
        <v>31</v>
      </c>
      <c r="Y6" s="42" t="s">
        <v>31</v>
      </c>
      <c r="Z6" s="31" t="s">
        <v>32</v>
      </c>
      <c r="AA6" s="24"/>
      <c r="AB6" s="31" t="s">
        <v>32</v>
      </c>
      <c r="AC6" s="31" t="s">
        <v>31</v>
      </c>
      <c r="AD6" s="31" t="s">
        <v>31</v>
      </c>
      <c r="AE6" s="31" t="s">
        <v>29</v>
      </c>
      <c r="AF6" s="43" t="s">
        <v>31</v>
      </c>
      <c r="AG6" s="42" t="s">
        <v>31</v>
      </c>
      <c r="AH6" s="31" t="s">
        <v>29</v>
      </c>
      <c r="AI6" s="24"/>
      <c r="AJ6" s="31" t="s">
        <v>31</v>
      </c>
      <c r="AK6" s="31" t="s">
        <v>32</v>
      </c>
      <c r="AL6" s="31" t="s">
        <v>31</v>
      </c>
      <c r="AM6" s="31" t="s">
        <v>29</v>
      </c>
      <c r="AN6" s="43" t="s">
        <v>31</v>
      </c>
      <c r="AO6" s="42" t="s">
        <v>31</v>
      </c>
      <c r="AP6" s="31" t="s">
        <v>31</v>
      </c>
      <c r="AQ6" s="24"/>
      <c r="AR6" s="32" t="s">
        <v>29</v>
      </c>
      <c r="AS6" s="33"/>
      <c r="AT6" s="33"/>
      <c r="AU6" s="33"/>
      <c r="AV6" s="33" t="s">
        <v>30</v>
      </c>
      <c r="AW6" s="33"/>
      <c r="AX6" s="33"/>
      <c r="AY6" s="24"/>
      <c r="BB6" s="35"/>
      <c r="BC6" s="35"/>
      <c r="BE6" s="67" t="s">
        <v>10</v>
      </c>
      <c r="BF6" s="67">
        <v>7</v>
      </c>
      <c r="BG6" s="67">
        <v>0.5</v>
      </c>
      <c r="BH6" s="67"/>
      <c r="BI6" s="67"/>
      <c r="BJ6" s="34" t="s">
        <v>28</v>
      </c>
    </row>
    <row r="7" spans="1:62" ht="24.95" customHeight="1" x14ac:dyDescent="0.25">
      <c r="A7" s="11" t="s">
        <v>10</v>
      </c>
      <c r="B7" s="11">
        <v>7</v>
      </c>
      <c r="C7" s="7"/>
      <c r="D7" s="45" t="str">
        <f t="shared" ref="D7:J7" si="0">IFERROR(IF(HLOOKUP(D$6,$BG$5:$BJ$18,2,FALSE)=0,"",HLOOKUP(D$6,$BG$5:$BJ$18,2,FALSE)),"")</f>
        <v/>
      </c>
      <c r="E7" s="45">
        <f t="shared" si="0"/>
        <v>0.5</v>
      </c>
      <c r="F7" s="45" t="str">
        <f t="shared" si="0"/>
        <v/>
      </c>
      <c r="G7" s="73">
        <f t="shared" si="0"/>
        <v>0.5</v>
      </c>
      <c r="H7" s="45" t="str">
        <f t="shared" si="0"/>
        <v/>
      </c>
      <c r="I7" s="45" t="str">
        <f t="shared" si="0"/>
        <v/>
      </c>
      <c r="J7" s="45" t="str">
        <f t="shared" si="0"/>
        <v/>
      </c>
      <c r="K7" s="12"/>
      <c r="L7" s="45" t="str">
        <f t="shared" ref="L7:R7" si="1">IFERROR(IF(HLOOKUP(L$6,$BG$5:$BJ$18,2,FALSE)=0,"",HLOOKUP(L$6,$BG$5:$BJ$18,2,FALSE)),"")</f>
        <v>x</v>
      </c>
      <c r="M7" s="45" t="str">
        <f t="shared" si="1"/>
        <v/>
      </c>
      <c r="N7" s="45">
        <f t="shared" si="1"/>
        <v>0.5</v>
      </c>
      <c r="O7" s="73">
        <f t="shared" si="1"/>
        <v>0.5</v>
      </c>
      <c r="P7" s="44" t="str">
        <f t="shared" si="1"/>
        <v/>
      </c>
      <c r="Q7" s="45" t="str">
        <f t="shared" si="1"/>
        <v/>
      </c>
      <c r="R7" s="45" t="str">
        <f t="shared" si="1"/>
        <v/>
      </c>
      <c r="S7" s="12"/>
      <c r="T7" s="45">
        <f t="shared" ref="T7:Z7" si="2">IFERROR(IF(HLOOKUP(T$6,$BG$5:$BJ$18,2,FALSE)=0,"",HLOOKUP(T$6,$BG$5:$BJ$18,2,FALSE)),"")</f>
        <v>0.5</v>
      </c>
      <c r="U7" s="45" t="str">
        <f t="shared" si="2"/>
        <v>x</v>
      </c>
      <c r="V7" s="45" t="str">
        <f t="shared" si="2"/>
        <v/>
      </c>
      <c r="W7" s="88">
        <f t="shared" si="2"/>
        <v>0.5</v>
      </c>
      <c r="X7" s="45" t="str">
        <f t="shared" si="2"/>
        <v/>
      </c>
      <c r="Y7" s="39" t="str">
        <f t="shared" si="2"/>
        <v/>
      </c>
      <c r="Z7" s="45" t="str">
        <f t="shared" si="2"/>
        <v/>
      </c>
      <c r="AA7" s="12"/>
      <c r="AB7" s="45" t="str">
        <f t="shared" ref="AB7:AH7" si="3">IFERROR(IF(HLOOKUP(AB$6,$BG$5:$BJ$18,2,FALSE)=0,"",HLOOKUP(AB$6,$BG$5:$BJ$18,2,FALSE)),"")</f>
        <v/>
      </c>
      <c r="AC7" s="45" t="str">
        <f t="shared" si="3"/>
        <v/>
      </c>
      <c r="AD7" s="45" t="str">
        <f t="shared" si="3"/>
        <v/>
      </c>
      <c r="AE7" s="73">
        <f t="shared" si="3"/>
        <v>0.5</v>
      </c>
      <c r="AF7" s="44" t="str">
        <f t="shared" si="3"/>
        <v/>
      </c>
      <c r="AG7" s="39" t="str">
        <f t="shared" si="3"/>
        <v/>
      </c>
      <c r="AH7" s="45">
        <f t="shared" si="3"/>
        <v>0.5</v>
      </c>
      <c r="AI7" s="12"/>
      <c r="AJ7" s="45" t="str">
        <f t="shared" ref="AJ7:AP7" si="4">IFERROR(IF(HLOOKUP(AJ$6,$BG$5:$BJ$18,2,FALSE)=0,"",HLOOKUP(AJ$6,$BG$5:$BJ$18,2,FALSE)),"")</f>
        <v/>
      </c>
      <c r="AK7" s="45" t="str">
        <f t="shared" si="4"/>
        <v/>
      </c>
      <c r="AL7" s="45" t="str">
        <f t="shared" si="4"/>
        <v/>
      </c>
      <c r="AM7" s="45">
        <f t="shared" si="4"/>
        <v>0.5</v>
      </c>
      <c r="AN7" s="44" t="str">
        <f t="shared" si="4"/>
        <v/>
      </c>
      <c r="AO7" s="39" t="str">
        <f t="shared" si="4"/>
        <v/>
      </c>
      <c r="AP7" s="45" t="str">
        <f t="shared" si="4"/>
        <v/>
      </c>
      <c r="AQ7" s="12"/>
      <c r="AR7" s="45">
        <f t="shared" ref="AR7:AX7" si="5">IFERROR(IF(HLOOKUP(AR$6,$BG$5:$BJ$18,2,FALSE)=0,"",HLOOKUP(AR$6,$BG$5:$BJ$18,2,FALSE)),"")</f>
        <v>0.5</v>
      </c>
      <c r="AS7" s="45" t="str">
        <f t="shared" si="5"/>
        <v/>
      </c>
      <c r="AT7" s="45" t="str">
        <f t="shared" si="5"/>
        <v/>
      </c>
      <c r="AU7" s="45" t="str">
        <f t="shared" si="5"/>
        <v/>
      </c>
      <c r="AV7" s="45" t="str">
        <f t="shared" si="5"/>
        <v>x</v>
      </c>
      <c r="AW7" s="45" t="str">
        <f t="shared" si="5"/>
        <v/>
      </c>
      <c r="AX7" s="45" t="str">
        <f t="shared" si="5"/>
        <v/>
      </c>
      <c r="AY7" s="2"/>
      <c r="AZ7" s="13" t="s">
        <v>9</v>
      </c>
      <c r="BA7" s="14">
        <f>+D19+L19+T19+AB19+AJ19+AR19</f>
        <v>37.5</v>
      </c>
      <c r="BB7" s="38">
        <f>IFERROR(IF(SUMIF($D$5:$AW$5,"Megen",$D$7:$AW$7)=0,"",SUMIF($D$5:$AW$5,"Megen",$D$7:$AW$7))*2,"")</f>
        <v>2</v>
      </c>
      <c r="BC7" s="38">
        <f>IFERROR(IF(SUMIF($D$5:$AW$5,"Megen",$D$18:$AW$18)=0,"",SUMIF($D$5:$AW$5,"Megen",$D$18:$AW$18)*2),"")</f>
        <v>1</v>
      </c>
      <c r="BE7" s="25">
        <v>7</v>
      </c>
      <c r="BF7" s="25">
        <v>8</v>
      </c>
      <c r="BG7" s="25">
        <v>1</v>
      </c>
      <c r="BH7" s="25"/>
      <c r="BI7" s="25"/>
      <c r="BJ7" s="34" t="s">
        <v>28</v>
      </c>
    </row>
    <row r="8" spans="1:62" ht="24.95" customHeight="1" x14ac:dyDescent="0.25">
      <c r="A8" s="11">
        <v>7</v>
      </c>
      <c r="B8" s="11">
        <v>8</v>
      </c>
      <c r="C8" s="22"/>
      <c r="D8" s="45" t="str">
        <f t="shared" ref="D8:J8" si="6">IFERROR(IF(HLOOKUP(D$6,$BG$5:$BJ$18,3,FALSE)=0,"",HLOOKUP(D$6,$BG$5:$BJ$18,3,FALSE)),"")</f>
        <v/>
      </c>
      <c r="E8" s="45">
        <f t="shared" si="6"/>
        <v>1</v>
      </c>
      <c r="F8" s="45" t="str">
        <f t="shared" si="6"/>
        <v/>
      </c>
      <c r="G8" s="73">
        <f t="shared" si="6"/>
        <v>1</v>
      </c>
      <c r="H8" s="45" t="str">
        <f t="shared" si="6"/>
        <v/>
      </c>
      <c r="I8" s="45" t="str">
        <f t="shared" si="6"/>
        <v/>
      </c>
      <c r="J8" s="45" t="str">
        <f t="shared" si="6"/>
        <v/>
      </c>
      <c r="K8" s="12"/>
      <c r="L8" s="45" t="str">
        <f t="shared" ref="L8:R8" si="7">IFERROR(IF(HLOOKUP(L$6,$BG$5:$BJ$18,3,FALSE)=0,"",HLOOKUP(L$6,$BG$5:$BJ$18,3,FALSE)),"")</f>
        <v>x</v>
      </c>
      <c r="M8" s="45" t="str">
        <f t="shared" si="7"/>
        <v/>
      </c>
      <c r="N8" s="45">
        <f t="shared" si="7"/>
        <v>1</v>
      </c>
      <c r="O8" s="73">
        <f t="shared" si="7"/>
        <v>1</v>
      </c>
      <c r="P8" s="44" t="str">
        <f t="shared" si="7"/>
        <v/>
      </c>
      <c r="Q8" s="45" t="str">
        <f t="shared" si="7"/>
        <v/>
      </c>
      <c r="R8" s="45" t="str">
        <f t="shared" si="7"/>
        <v/>
      </c>
      <c r="S8" s="12"/>
      <c r="T8" s="45">
        <f t="shared" ref="T8:Z8" si="8">IFERROR(IF(HLOOKUP(T$6,$BG$5:$BJ$18,3,FALSE)=0,"",HLOOKUP(T$6,$BG$5:$BJ$18,3,FALSE)),"")</f>
        <v>1</v>
      </c>
      <c r="U8" s="45" t="str">
        <f t="shared" si="8"/>
        <v>x</v>
      </c>
      <c r="V8" s="45" t="str">
        <f t="shared" si="8"/>
        <v/>
      </c>
      <c r="W8" s="88">
        <f t="shared" si="8"/>
        <v>1</v>
      </c>
      <c r="X8" s="45" t="str">
        <f t="shared" si="8"/>
        <v/>
      </c>
      <c r="Y8" s="39" t="str">
        <f t="shared" si="8"/>
        <v/>
      </c>
      <c r="Z8" s="45" t="str">
        <f t="shared" si="8"/>
        <v/>
      </c>
      <c r="AA8" s="12"/>
      <c r="AB8" s="45" t="str">
        <f t="shared" ref="AB8:AH8" si="9">IFERROR(IF(HLOOKUP(AB$6,$BG$5:$BJ$18,3,FALSE)=0,"",HLOOKUP(AB$6,$BG$5:$BJ$18,3,FALSE)),"")</f>
        <v/>
      </c>
      <c r="AC8" s="45" t="str">
        <f t="shared" si="9"/>
        <v/>
      </c>
      <c r="AD8" s="45" t="str">
        <f t="shared" si="9"/>
        <v/>
      </c>
      <c r="AE8" s="73">
        <f t="shared" si="9"/>
        <v>1</v>
      </c>
      <c r="AF8" s="44" t="str">
        <f t="shared" si="9"/>
        <v/>
      </c>
      <c r="AG8" s="39" t="str">
        <f t="shared" si="9"/>
        <v/>
      </c>
      <c r="AH8" s="45">
        <f t="shared" si="9"/>
        <v>1</v>
      </c>
      <c r="AI8" s="12"/>
      <c r="AJ8" s="45" t="str">
        <f t="shared" ref="AJ8:AP8" si="10">IFERROR(IF(HLOOKUP(AJ$6,$BG$5:$BJ$18,3,FALSE)=0,"",HLOOKUP(AJ$6,$BG$5:$BJ$18,3,FALSE)),"")</f>
        <v/>
      </c>
      <c r="AK8" s="45" t="str">
        <f t="shared" si="10"/>
        <v/>
      </c>
      <c r="AL8" s="45" t="str">
        <f t="shared" si="10"/>
        <v/>
      </c>
      <c r="AM8" s="45">
        <f t="shared" si="10"/>
        <v>1</v>
      </c>
      <c r="AN8" s="44" t="str">
        <f t="shared" si="10"/>
        <v/>
      </c>
      <c r="AO8" s="39" t="str">
        <f t="shared" si="10"/>
        <v/>
      </c>
      <c r="AP8" s="45" t="str">
        <f t="shared" si="10"/>
        <v/>
      </c>
      <c r="AQ8" s="12"/>
      <c r="AR8" s="45">
        <f t="shared" ref="AR8:AX8" si="11">IFERROR(IF(HLOOKUP(AR$6,$BG$5:$BJ$18,3,FALSE)=0,"",HLOOKUP(AR$6,$BG$5:$BJ$18,3,FALSE)),"")</f>
        <v>1</v>
      </c>
      <c r="AS8" s="45" t="str">
        <f t="shared" si="11"/>
        <v/>
      </c>
      <c r="AT8" s="45" t="str">
        <f t="shared" si="11"/>
        <v/>
      </c>
      <c r="AU8" s="45" t="str">
        <f t="shared" si="11"/>
        <v/>
      </c>
      <c r="AV8" s="45" t="str">
        <f t="shared" si="11"/>
        <v>x</v>
      </c>
      <c r="AW8" s="45" t="str">
        <f t="shared" si="11"/>
        <v/>
      </c>
      <c r="AX8" s="45" t="str">
        <f t="shared" si="11"/>
        <v/>
      </c>
      <c r="AY8" s="2"/>
      <c r="AZ8" s="15" t="s">
        <v>8</v>
      </c>
      <c r="BA8" s="16">
        <f>+E19+M19+U19+AC19+AK19+AS19</f>
        <v>32</v>
      </c>
      <c r="BB8" s="38">
        <f>IFERROR(IF(SUMIF($D$5:$AW$5,"Miguitte",$D$7:$AW$7)=0,"",SUMIF($D$5:$AW$5,"Miguitte",$D$7:$AW$7))*2,"")</f>
        <v>1</v>
      </c>
      <c r="BC8" s="38">
        <f>IFERROR(IF(SUMIF($D$5:$AW$5,"Miguitte",$D$18:$AW$18)=0,"",SUMIF($D$5:$AW$5,"Miguitte",$D$18:$AW$18)*2),"")</f>
        <v>1</v>
      </c>
      <c r="BE8" s="25">
        <v>8</v>
      </c>
      <c r="BF8" s="25">
        <v>9</v>
      </c>
      <c r="BG8" s="25">
        <v>1</v>
      </c>
      <c r="BH8" s="25">
        <v>0.5</v>
      </c>
      <c r="BI8" s="25">
        <v>1</v>
      </c>
      <c r="BJ8" s="34" t="s">
        <v>28</v>
      </c>
    </row>
    <row r="9" spans="1:62" ht="24.95" customHeight="1" x14ac:dyDescent="0.25">
      <c r="A9" s="11">
        <v>8</v>
      </c>
      <c r="B9" s="11">
        <v>9</v>
      </c>
      <c r="C9" s="22"/>
      <c r="D9" s="45">
        <f t="shared" ref="D9:J9" si="12">IFERROR(IF(HLOOKUP(D$6,$BG$5:$BJ$18,4,FALSE)=0,"",HLOOKUP(D$6,$BG$5:$BJ$18,4,FALSE)),"")</f>
        <v>1</v>
      </c>
      <c r="E9" s="45">
        <f t="shared" si="12"/>
        <v>1</v>
      </c>
      <c r="F9" s="45">
        <f t="shared" si="12"/>
        <v>0.5</v>
      </c>
      <c r="G9" s="73">
        <f t="shared" si="12"/>
        <v>1</v>
      </c>
      <c r="H9" s="45">
        <f t="shared" si="12"/>
        <v>1</v>
      </c>
      <c r="I9" s="45">
        <f t="shared" si="12"/>
        <v>1</v>
      </c>
      <c r="J9" s="45">
        <f t="shared" si="12"/>
        <v>1</v>
      </c>
      <c r="K9" s="12"/>
      <c r="L9" s="45" t="str">
        <f t="shared" ref="L9:R9" si="13">IFERROR(IF(HLOOKUP(L$6,$BG$5:$BJ$18,4,FALSE)=0,"",HLOOKUP(L$6,$BG$5:$BJ$18,4,FALSE)),"")</f>
        <v>x</v>
      </c>
      <c r="M9" s="45">
        <f t="shared" si="13"/>
        <v>1</v>
      </c>
      <c r="N9" s="45">
        <f t="shared" si="13"/>
        <v>1</v>
      </c>
      <c r="O9" s="73">
        <f t="shared" si="13"/>
        <v>1</v>
      </c>
      <c r="P9" s="44">
        <f t="shared" si="13"/>
        <v>1</v>
      </c>
      <c r="Q9" s="45">
        <f t="shared" si="13"/>
        <v>1</v>
      </c>
      <c r="R9" s="57">
        <f t="shared" si="13"/>
        <v>0.5</v>
      </c>
      <c r="S9" s="12"/>
      <c r="T9" s="45">
        <f t="shared" ref="T9:Z9" si="14">IFERROR(IF(HLOOKUP(T$6,$BG$5:$BJ$18,4,FALSE)=0,"",HLOOKUP(T$6,$BG$5:$BJ$18,4,FALSE)),"")</f>
        <v>1</v>
      </c>
      <c r="U9" s="45" t="str">
        <f t="shared" si="14"/>
        <v>x</v>
      </c>
      <c r="V9" s="45">
        <f t="shared" si="14"/>
        <v>1</v>
      </c>
      <c r="W9" s="88">
        <f t="shared" si="14"/>
        <v>1</v>
      </c>
      <c r="X9" s="45">
        <f t="shared" si="14"/>
        <v>1</v>
      </c>
      <c r="Y9" s="39">
        <f t="shared" si="14"/>
        <v>1</v>
      </c>
      <c r="Z9" s="45">
        <f t="shared" si="14"/>
        <v>0.5</v>
      </c>
      <c r="AA9" s="12"/>
      <c r="AB9" s="45">
        <f t="shared" ref="AB9:AH9" si="15">IFERROR(IF(HLOOKUP(AB$6,$BG$5:$BJ$18,4,FALSE)=0,"",HLOOKUP(AB$6,$BG$5:$BJ$18,4,FALSE)),"")</f>
        <v>0.5</v>
      </c>
      <c r="AC9" s="45">
        <f t="shared" si="15"/>
        <v>1</v>
      </c>
      <c r="AD9" s="45">
        <f t="shared" si="15"/>
        <v>1</v>
      </c>
      <c r="AE9" s="73">
        <f t="shared" si="15"/>
        <v>1</v>
      </c>
      <c r="AF9" s="44">
        <f t="shared" si="15"/>
        <v>1</v>
      </c>
      <c r="AG9" s="39">
        <f t="shared" si="15"/>
        <v>1</v>
      </c>
      <c r="AH9" s="45">
        <f t="shared" si="15"/>
        <v>1</v>
      </c>
      <c r="AI9" s="12"/>
      <c r="AJ9" s="45">
        <f t="shared" ref="AJ9:AP9" si="16">IFERROR(IF(HLOOKUP(AJ$6,$BG$5:$BJ$18,4,FALSE)=0,"",HLOOKUP(AJ$6,$BG$5:$BJ$18,4,FALSE)),"")</f>
        <v>1</v>
      </c>
      <c r="AK9" s="45">
        <f t="shared" si="16"/>
        <v>0.5</v>
      </c>
      <c r="AL9" s="45">
        <f t="shared" si="16"/>
        <v>1</v>
      </c>
      <c r="AM9" s="45">
        <f t="shared" si="16"/>
        <v>1</v>
      </c>
      <c r="AN9" s="44">
        <f t="shared" si="16"/>
        <v>1</v>
      </c>
      <c r="AO9" s="39">
        <f t="shared" si="16"/>
        <v>1</v>
      </c>
      <c r="AP9" s="45">
        <f t="shared" si="16"/>
        <v>1</v>
      </c>
      <c r="AQ9" s="12"/>
      <c r="AR9" s="45">
        <f t="shared" ref="AR9:AX9" si="17">IFERROR(IF(HLOOKUP(AR$6,$BG$5:$BJ$18,4,FALSE)=0,"",HLOOKUP(AR$6,$BG$5:$BJ$18,4,FALSE)),"")</f>
        <v>1</v>
      </c>
      <c r="AS9" s="45" t="str">
        <f t="shared" si="17"/>
        <v/>
      </c>
      <c r="AT9" s="45" t="str">
        <f t="shared" si="17"/>
        <v/>
      </c>
      <c r="AU9" s="45" t="str">
        <f t="shared" si="17"/>
        <v/>
      </c>
      <c r="AV9" s="45" t="str">
        <f t="shared" si="17"/>
        <v>x</v>
      </c>
      <c r="AW9" s="45" t="str">
        <f t="shared" si="17"/>
        <v/>
      </c>
      <c r="AX9" s="45" t="str">
        <f t="shared" si="17"/>
        <v/>
      </c>
      <c r="AY9" s="2"/>
      <c r="AZ9" s="15" t="s">
        <v>7</v>
      </c>
      <c r="BA9" s="16">
        <f>+F19+N19+V19+AD19+AL19+AT19</f>
        <v>40</v>
      </c>
      <c r="BB9" s="38">
        <f>IFERROR(IF(SUMIF($D$5:$AW$5,"Tim",$D$7:$AW$7)=0,"",SUMIF($D$5:$AW$5,"Tim",$D$7:$AW$7))*2,"")</f>
        <v>1</v>
      </c>
      <c r="BC9" s="38">
        <f>IFERROR(IF(SUMIF($D$5:$AW$5,"Tim",$D$18:$AW$18)=0,"",SUMIF($D$5:$AW$5,"Tim",$D$18:$AW$18)*2),"")</f>
        <v>1</v>
      </c>
      <c r="BE9" s="25">
        <v>9</v>
      </c>
      <c r="BF9" s="25">
        <v>10</v>
      </c>
      <c r="BG9" s="25">
        <v>1</v>
      </c>
      <c r="BH9" s="25">
        <v>1</v>
      </c>
      <c r="BI9" s="25">
        <v>1</v>
      </c>
      <c r="BJ9" s="34" t="s">
        <v>28</v>
      </c>
    </row>
    <row r="10" spans="1:62" ht="24.95" customHeight="1" x14ac:dyDescent="0.25">
      <c r="A10" s="11">
        <v>9</v>
      </c>
      <c r="B10" s="11">
        <v>10</v>
      </c>
      <c r="C10" s="22"/>
      <c r="D10" s="45">
        <f t="shared" ref="D10:J10" si="18">IFERROR(IF(HLOOKUP(D$6,$BG$5:$BJ$18,5,FALSE)=0,"",HLOOKUP(D$6,$BG$5:$BJ$18,5,FALSE)),"")</f>
        <v>1</v>
      </c>
      <c r="E10" s="45">
        <f t="shared" si="18"/>
        <v>1</v>
      </c>
      <c r="F10" s="45">
        <f t="shared" si="18"/>
        <v>1</v>
      </c>
      <c r="G10" s="73">
        <f t="shared" si="18"/>
        <v>1</v>
      </c>
      <c r="H10" s="45">
        <f t="shared" si="18"/>
        <v>1</v>
      </c>
      <c r="I10" s="45">
        <f t="shared" si="18"/>
        <v>1</v>
      </c>
      <c r="J10" s="45">
        <f t="shared" si="18"/>
        <v>1</v>
      </c>
      <c r="K10" s="12"/>
      <c r="L10" s="45" t="str">
        <f t="shared" ref="L10:R10" si="19">IFERROR(IF(HLOOKUP(L$6,$BG$5:$BJ$18,5,FALSE)=0,"",HLOOKUP(L$6,$BG$5:$BJ$18,5,FALSE)),"")</f>
        <v>x</v>
      </c>
      <c r="M10" s="45">
        <f t="shared" si="19"/>
        <v>1</v>
      </c>
      <c r="N10" s="45">
        <f t="shared" si="19"/>
        <v>1</v>
      </c>
      <c r="O10" s="73">
        <f t="shared" si="19"/>
        <v>1</v>
      </c>
      <c r="P10" s="44">
        <f t="shared" si="19"/>
        <v>1</v>
      </c>
      <c r="Q10" s="45">
        <f t="shared" si="19"/>
        <v>1</v>
      </c>
      <c r="R10" s="57">
        <f t="shared" si="19"/>
        <v>1</v>
      </c>
      <c r="S10" s="12"/>
      <c r="T10" s="45">
        <f t="shared" ref="T10:Z10" si="20">IFERROR(IF(HLOOKUP(T$6,$BG$5:$BJ$18,5,FALSE)=0,"",HLOOKUP(T$6,$BG$5:$BJ$18,5,FALSE)),"")</f>
        <v>1</v>
      </c>
      <c r="U10" s="45" t="str">
        <f t="shared" si="20"/>
        <v>x</v>
      </c>
      <c r="V10" s="45">
        <f t="shared" si="20"/>
        <v>1</v>
      </c>
      <c r="W10" s="88">
        <f t="shared" si="20"/>
        <v>1</v>
      </c>
      <c r="X10" s="45">
        <f t="shared" si="20"/>
        <v>1</v>
      </c>
      <c r="Y10" s="39">
        <f t="shared" si="20"/>
        <v>1</v>
      </c>
      <c r="Z10" s="45">
        <f t="shared" si="20"/>
        <v>1</v>
      </c>
      <c r="AA10" s="12"/>
      <c r="AB10" s="45">
        <f t="shared" ref="AB10:AH10" si="21">IFERROR(IF(HLOOKUP(AB$6,$BG$5:$BJ$18,5,FALSE)=0,"",HLOOKUP(AB$6,$BG$5:$BJ$18,5,FALSE)),"")</f>
        <v>1</v>
      </c>
      <c r="AC10" s="45">
        <f t="shared" si="21"/>
        <v>1</v>
      </c>
      <c r="AD10" s="45">
        <f t="shared" si="21"/>
        <v>1</v>
      </c>
      <c r="AE10" s="73">
        <f t="shared" si="21"/>
        <v>1</v>
      </c>
      <c r="AF10" s="44">
        <f t="shared" si="21"/>
        <v>1</v>
      </c>
      <c r="AG10" s="39">
        <f t="shared" si="21"/>
        <v>1</v>
      </c>
      <c r="AH10" s="45">
        <f t="shared" si="21"/>
        <v>1</v>
      </c>
      <c r="AI10" s="12"/>
      <c r="AJ10" s="45">
        <f t="shared" ref="AJ10:AP10" si="22">IFERROR(IF(HLOOKUP(AJ$6,$BG$5:$BJ$18,5,FALSE)=0,"",HLOOKUP(AJ$6,$BG$5:$BJ$18,5,FALSE)),"")</f>
        <v>1</v>
      </c>
      <c r="AK10" s="45">
        <f t="shared" si="22"/>
        <v>1</v>
      </c>
      <c r="AL10" s="45">
        <f t="shared" si="22"/>
        <v>1</v>
      </c>
      <c r="AM10" s="45">
        <f t="shared" si="22"/>
        <v>1</v>
      </c>
      <c r="AN10" s="44">
        <f t="shared" si="22"/>
        <v>1</v>
      </c>
      <c r="AO10" s="39">
        <f t="shared" si="22"/>
        <v>1</v>
      </c>
      <c r="AP10" s="45">
        <f t="shared" si="22"/>
        <v>1</v>
      </c>
      <c r="AQ10" s="12"/>
      <c r="AR10" s="45">
        <f t="shared" ref="AR10:AX10" si="23">IFERROR(IF(HLOOKUP(AR$6,$BG$5:$BJ$18,5,FALSE)=0,"",HLOOKUP(AR$6,$BG$5:$BJ$18,5,FALSE)),"")</f>
        <v>1</v>
      </c>
      <c r="AS10" s="45" t="str">
        <f t="shared" si="23"/>
        <v/>
      </c>
      <c r="AT10" s="45" t="str">
        <f t="shared" si="23"/>
        <v/>
      </c>
      <c r="AU10" s="45" t="str">
        <f t="shared" si="23"/>
        <v/>
      </c>
      <c r="AV10" s="45" t="str">
        <f t="shared" si="23"/>
        <v>x</v>
      </c>
      <c r="AW10" s="45" t="str">
        <f t="shared" si="23"/>
        <v/>
      </c>
      <c r="AX10" s="45" t="str">
        <f t="shared" si="23"/>
        <v/>
      </c>
      <c r="AY10" s="2"/>
      <c r="AZ10" s="15" t="s">
        <v>37</v>
      </c>
      <c r="BA10" s="16">
        <f>+H19+P19+X19+AF19+AN19+AV19</f>
        <v>40</v>
      </c>
      <c r="BB10" s="38" t="str">
        <f>IFERROR(IF(SUMIF($D$5:$AW$5,"David",$D$7:$AW$7)=0,"",SUMIF($D$5:$AW$5,"David",$D$7:$AW$7))*2,"")</f>
        <v/>
      </c>
      <c r="BC10" s="38" t="str">
        <f>IFERROR(IF(SUMIF($D$5:$AW$5,"David",$D$18:$AW$18)=0,"",SUMIF($D$5:$AW$5,"David",$D$18:$AW$18)*2),"")</f>
        <v/>
      </c>
      <c r="BE10" s="25">
        <v>10</v>
      </c>
      <c r="BF10" s="25">
        <v>11</v>
      </c>
      <c r="BG10" s="25">
        <v>1</v>
      </c>
      <c r="BH10" s="25">
        <v>1</v>
      </c>
      <c r="BI10" s="25">
        <v>1</v>
      </c>
      <c r="BJ10" s="34" t="s">
        <v>28</v>
      </c>
    </row>
    <row r="11" spans="1:62" ht="24.95" customHeight="1" x14ac:dyDescent="0.25">
      <c r="A11" s="11">
        <v>10</v>
      </c>
      <c r="B11" s="11">
        <v>11</v>
      </c>
      <c r="C11" s="22"/>
      <c r="D11" s="45">
        <f t="shared" ref="D11:J11" si="24">IFERROR(IF(HLOOKUP(D$6,$BG$5:$BJ$18,6,FALSE)=0,"",HLOOKUP(D$6,$BG$5:$BJ$18,6,FALSE)),"")</f>
        <v>1</v>
      </c>
      <c r="E11" s="45">
        <f t="shared" si="24"/>
        <v>1</v>
      </c>
      <c r="F11" s="45">
        <f t="shared" si="24"/>
        <v>1</v>
      </c>
      <c r="G11" s="73">
        <f t="shared" si="24"/>
        <v>1</v>
      </c>
      <c r="H11" s="45">
        <f t="shared" si="24"/>
        <v>1</v>
      </c>
      <c r="I11" s="45">
        <f t="shared" si="24"/>
        <v>1</v>
      </c>
      <c r="J11" s="45">
        <f t="shared" si="24"/>
        <v>1</v>
      </c>
      <c r="K11" s="12"/>
      <c r="L11" s="45" t="str">
        <f t="shared" ref="L11:R11" si="25">IFERROR(IF(HLOOKUP(L$6,$BG$5:$BJ$18,6,FALSE)=0,"",HLOOKUP(L$6,$BG$5:$BJ$18,6,FALSE)),"")</f>
        <v>x</v>
      </c>
      <c r="M11" s="45">
        <f t="shared" si="25"/>
        <v>1</v>
      </c>
      <c r="N11" s="45">
        <f t="shared" si="25"/>
        <v>1</v>
      </c>
      <c r="O11" s="73">
        <f t="shared" si="25"/>
        <v>1</v>
      </c>
      <c r="P11" s="44">
        <f t="shared" si="25"/>
        <v>1</v>
      </c>
      <c r="Q11" s="45">
        <f t="shared" si="25"/>
        <v>1</v>
      </c>
      <c r="R11" s="57">
        <f t="shared" si="25"/>
        <v>1</v>
      </c>
      <c r="S11" s="12"/>
      <c r="T11" s="45">
        <f t="shared" ref="T11:Z11" si="26">IFERROR(IF(HLOOKUP(T$6,$BG$5:$BJ$18,6,FALSE)=0,"",HLOOKUP(T$6,$BG$5:$BJ$18,6,FALSE)),"")</f>
        <v>1</v>
      </c>
      <c r="U11" s="45" t="str">
        <f t="shared" si="26"/>
        <v>x</v>
      </c>
      <c r="V11" s="45">
        <f t="shared" si="26"/>
        <v>1</v>
      </c>
      <c r="W11" s="88">
        <f t="shared" si="26"/>
        <v>1</v>
      </c>
      <c r="X11" s="45">
        <f t="shared" si="26"/>
        <v>1</v>
      </c>
      <c r="Y11" s="39">
        <f t="shared" si="26"/>
        <v>1</v>
      </c>
      <c r="Z11" s="45">
        <f t="shared" si="26"/>
        <v>1</v>
      </c>
      <c r="AA11" s="12"/>
      <c r="AB11" s="45">
        <f t="shared" ref="AB11:AH11" si="27">IFERROR(IF(HLOOKUP(AB$6,$BG$5:$BJ$18,6,FALSE)=0,"",HLOOKUP(AB$6,$BG$5:$BJ$18,6,FALSE)),"")</f>
        <v>1</v>
      </c>
      <c r="AC11" s="45">
        <f t="shared" si="27"/>
        <v>1</v>
      </c>
      <c r="AD11" s="45">
        <f t="shared" si="27"/>
        <v>1</v>
      </c>
      <c r="AE11" s="73">
        <f t="shared" si="27"/>
        <v>1</v>
      </c>
      <c r="AF11" s="39">
        <f t="shared" si="27"/>
        <v>1</v>
      </c>
      <c r="AG11" s="39">
        <f t="shared" si="27"/>
        <v>1</v>
      </c>
      <c r="AH11" s="45">
        <f t="shared" si="27"/>
        <v>1</v>
      </c>
      <c r="AI11" s="12"/>
      <c r="AJ11" s="45">
        <f t="shared" ref="AJ11:AP11" si="28">IFERROR(IF(HLOOKUP(AJ$6,$BG$5:$BJ$18,6,FALSE)=0,"",HLOOKUP(AJ$6,$BG$5:$BJ$18,6,FALSE)),"")</f>
        <v>1</v>
      </c>
      <c r="AK11" s="45">
        <f t="shared" si="28"/>
        <v>1</v>
      </c>
      <c r="AL11" s="45">
        <f t="shared" si="28"/>
        <v>1</v>
      </c>
      <c r="AM11" s="45">
        <f t="shared" si="28"/>
        <v>1</v>
      </c>
      <c r="AN11" s="44">
        <f t="shared" si="28"/>
        <v>1</v>
      </c>
      <c r="AO11" s="39">
        <f t="shared" si="28"/>
        <v>1</v>
      </c>
      <c r="AP11" s="45">
        <f t="shared" si="28"/>
        <v>1</v>
      </c>
      <c r="AQ11" s="12"/>
      <c r="AR11" s="45">
        <f t="shared" ref="AR11:AX11" si="29">IFERROR(IF(HLOOKUP(AR$6,$BG$5:$BJ$18,6,FALSE)=0,"",HLOOKUP(AR$6,$BG$5:$BJ$18,6,FALSE)),"")</f>
        <v>1</v>
      </c>
      <c r="AS11" s="45" t="str">
        <f t="shared" si="29"/>
        <v/>
      </c>
      <c r="AT11" s="45" t="str">
        <f t="shared" si="29"/>
        <v/>
      </c>
      <c r="AU11" s="45" t="str">
        <f t="shared" si="29"/>
        <v/>
      </c>
      <c r="AV11" s="45" t="str">
        <f t="shared" si="29"/>
        <v>x</v>
      </c>
      <c r="AW11" s="45" t="str">
        <f t="shared" si="29"/>
        <v/>
      </c>
      <c r="AX11" s="45" t="str">
        <f t="shared" si="29"/>
        <v/>
      </c>
      <c r="AY11" s="2"/>
      <c r="AZ11" s="15" t="s">
        <v>46</v>
      </c>
      <c r="BA11" s="16">
        <f>+G19+O19+W19+AE19+AU19+AM19</f>
        <v>40</v>
      </c>
      <c r="BB11" s="38">
        <f>IFERROR(IF(SUMIF($D$5:$AW$5,"Emre",$D$7:$AW$7)=0,"",SUMIF($D$5:$AW$5,"Emre",$D$7:$AW$7))*2,"")</f>
        <v>5</v>
      </c>
      <c r="BC11" s="38" t="str">
        <f>IFERROR(IF(SUMIF($D$5:$AW$5,"Emre",$D$18:$AW$18)=0,"",SUMIF($D$5:$AW$5,"Emre",$D$18:$AW$18)*2),"")</f>
        <v/>
      </c>
      <c r="BE11" s="25">
        <v>11</v>
      </c>
      <c r="BF11" s="25">
        <v>12</v>
      </c>
      <c r="BG11" s="25">
        <v>1</v>
      </c>
      <c r="BH11" s="25">
        <v>1</v>
      </c>
      <c r="BI11" s="25">
        <v>1</v>
      </c>
      <c r="BJ11" s="34" t="s">
        <v>28</v>
      </c>
    </row>
    <row r="12" spans="1:62" ht="24.95" customHeight="1" x14ac:dyDescent="0.25">
      <c r="A12" s="11">
        <v>11</v>
      </c>
      <c r="B12" s="11">
        <v>12</v>
      </c>
      <c r="C12" s="22"/>
      <c r="D12" s="45">
        <f t="shared" ref="D12:J12" si="30">IFERROR(IF(HLOOKUP(D$6,$BG$5:$BJ$18,7,FALSE)=0,"",HLOOKUP(D$6,$BG$5:$BJ$18,7,FALSE)),"")</f>
        <v>1</v>
      </c>
      <c r="E12" s="45">
        <f t="shared" si="30"/>
        <v>1</v>
      </c>
      <c r="F12" s="45">
        <f t="shared" si="30"/>
        <v>1</v>
      </c>
      <c r="G12" s="73">
        <f t="shared" si="30"/>
        <v>1</v>
      </c>
      <c r="H12" s="45">
        <f t="shared" si="30"/>
        <v>1</v>
      </c>
      <c r="I12" s="45">
        <f t="shared" si="30"/>
        <v>1</v>
      </c>
      <c r="J12" s="45">
        <f t="shared" si="30"/>
        <v>1</v>
      </c>
      <c r="K12" s="12"/>
      <c r="L12" s="45" t="str">
        <f t="shared" ref="L12:R12" si="31">IFERROR(IF(HLOOKUP(L$6,$BG$5:$BJ$18,7,FALSE)=0,"",HLOOKUP(L$6,$BG$5:$BJ$18,7,FALSE)),"")</f>
        <v>x</v>
      </c>
      <c r="M12" s="45">
        <f t="shared" si="31"/>
        <v>1</v>
      </c>
      <c r="N12" s="45">
        <f t="shared" si="31"/>
        <v>1</v>
      </c>
      <c r="O12" s="73">
        <f t="shared" si="31"/>
        <v>1</v>
      </c>
      <c r="P12" s="44">
        <f t="shared" si="31"/>
        <v>1</v>
      </c>
      <c r="Q12" s="45">
        <f t="shared" si="31"/>
        <v>1</v>
      </c>
      <c r="R12" s="45">
        <f t="shared" si="31"/>
        <v>1</v>
      </c>
      <c r="S12" s="12"/>
      <c r="T12" s="45">
        <f t="shared" ref="T12:Z12" si="32">IFERROR(IF(HLOOKUP(T$6,$BG$5:$BJ$18,7,FALSE)=0,"",HLOOKUP(T$6,$BG$5:$BJ$18,7,FALSE)),"")</f>
        <v>1</v>
      </c>
      <c r="U12" s="45" t="str">
        <f t="shared" si="32"/>
        <v>x</v>
      </c>
      <c r="V12" s="45">
        <f t="shared" si="32"/>
        <v>1</v>
      </c>
      <c r="W12" s="88">
        <f t="shared" si="32"/>
        <v>1</v>
      </c>
      <c r="X12" s="45">
        <f t="shared" si="32"/>
        <v>1</v>
      </c>
      <c r="Y12" s="39">
        <f t="shared" si="32"/>
        <v>1</v>
      </c>
      <c r="Z12" s="45">
        <f t="shared" si="32"/>
        <v>1</v>
      </c>
      <c r="AA12" s="12"/>
      <c r="AB12" s="45">
        <f t="shared" ref="AB12:AH12" si="33">IFERROR(IF(HLOOKUP(AB$6,$BG$5:$BJ$18,7,FALSE)=0,"",HLOOKUP(AB$6,$BG$5:$BJ$18,7,FALSE)),"")</f>
        <v>1</v>
      </c>
      <c r="AC12" s="45">
        <f t="shared" si="33"/>
        <v>1</v>
      </c>
      <c r="AD12" s="45">
        <f t="shared" si="33"/>
        <v>1</v>
      </c>
      <c r="AE12" s="73">
        <f t="shared" si="33"/>
        <v>1</v>
      </c>
      <c r="AF12" s="39">
        <f t="shared" si="33"/>
        <v>1</v>
      </c>
      <c r="AG12" s="39">
        <f t="shared" si="33"/>
        <v>1</v>
      </c>
      <c r="AH12" s="45">
        <f t="shared" si="33"/>
        <v>1</v>
      </c>
      <c r="AI12" s="12"/>
      <c r="AJ12" s="45">
        <f t="shared" ref="AJ12:AP12" si="34">IFERROR(IF(HLOOKUP(AJ$6,$BG$5:$BJ$18,7,FALSE)=0,"",HLOOKUP(AJ$6,$BG$5:$BJ$18,7,FALSE)),"")</f>
        <v>1</v>
      </c>
      <c r="AK12" s="45">
        <f t="shared" si="34"/>
        <v>1</v>
      </c>
      <c r="AL12" s="45">
        <f t="shared" si="34"/>
        <v>1</v>
      </c>
      <c r="AM12" s="45">
        <f t="shared" si="34"/>
        <v>1</v>
      </c>
      <c r="AN12" s="44">
        <f t="shared" si="34"/>
        <v>1</v>
      </c>
      <c r="AO12" s="39">
        <f t="shared" si="34"/>
        <v>1</v>
      </c>
      <c r="AP12" s="45">
        <f t="shared" si="34"/>
        <v>1</v>
      </c>
      <c r="AQ12" s="12"/>
      <c r="AR12" s="45">
        <f t="shared" ref="AR12:AX12" si="35">IFERROR(IF(HLOOKUP(AR$6,$BG$5:$BJ$18,7,FALSE)=0,"",HLOOKUP(AR$6,$BG$5:$BJ$18,7,FALSE)),"")</f>
        <v>1</v>
      </c>
      <c r="AS12" s="45" t="str">
        <f t="shared" si="35"/>
        <v/>
      </c>
      <c r="AT12" s="45" t="str">
        <f t="shared" si="35"/>
        <v/>
      </c>
      <c r="AU12" s="45" t="str">
        <f t="shared" si="35"/>
        <v/>
      </c>
      <c r="AV12" s="45" t="str">
        <f t="shared" si="35"/>
        <v>x</v>
      </c>
      <c r="AW12" s="45" t="str">
        <f t="shared" si="35"/>
        <v/>
      </c>
      <c r="AX12" s="45" t="str">
        <f t="shared" si="35"/>
        <v/>
      </c>
      <c r="AY12" s="2"/>
      <c r="AZ12" s="15" t="s">
        <v>6</v>
      </c>
      <c r="BA12" s="16">
        <f>+I19+Q19+Y19+AG19+AO19+AW19</f>
        <v>40</v>
      </c>
      <c r="BB12" s="38" t="str">
        <f>IFERROR(IF(SUMIF($D$5:$AW$5,"Niek",$D$7:$AW$7)=0,"",SUMIF($D$5:$AW$5,"Niek",$D$7:$AW$7))*2,"")</f>
        <v/>
      </c>
      <c r="BC12" s="38" t="str">
        <f>IFERROR(IF(SUMIF($D$5:$AW$5,"Niek",$D$18:$AW$18)=0,"",SUMIF($D$5:$AW$5,"Niek",$D$18:$AW$18)*2),"")</f>
        <v/>
      </c>
      <c r="BE12" s="25">
        <v>12</v>
      </c>
      <c r="BF12" s="25">
        <v>13</v>
      </c>
      <c r="BG12" s="25">
        <v>0.5</v>
      </c>
      <c r="BH12" s="25">
        <v>0.5</v>
      </c>
      <c r="BI12" s="25">
        <v>0.5</v>
      </c>
      <c r="BJ12" s="34" t="s">
        <v>28</v>
      </c>
    </row>
    <row r="13" spans="1:62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74"/>
      <c r="H13" s="37"/>
      <c r="I13" s="37"/>
      <c r="J13" s="37"/>
      <c r="K13" s="2"/>
      <c r="L13" s="37"/>
      <c r="M13" s="37"/>
      <c r="N13" s="37"/>
      <c r="O13" s="74"/>
      <c r="P13" s="41"/>
      <c r="Q13" s="37"/>
      <c r="R13" s="37"/>
      <c r="S13" s="2"/>
      <c r="T13" s="37"/>
      <c r="U13" s="37"/>
      <c r="V13" s="37"/>
      <c r="W13" s="88"/>
      <c r="X13" s="37"/>
      <c r="Y13" s="40"/>
      <c r="Z13" s="37"/>
      <c r="AA13" s="2"/>
      <c r="AB13" s="37"/>
      <c r="AC13" s="45"/>
      <c r="AD13" s="37"/>
      <c r="AE13" s="73"/>
      <c r="AF13" s="40"/>
      <c r="AG13" s="40"/>
      <c r="AH13" s="37"/>
      <c r="AI13" s="2"/>
      <c r="AJ13" s="37"/>
      <c r="AK13" s="37"/>
      <c r="AL13" s="45"/>
      <c r="AM13" s="45"/>
      <c r="AN13" s="41"/>
      <c r="AO13" s="40"/>
      <c r="AP13" s="37"/>
      <c r="AQ13" s="2"/>
      <c r="AR13" s="37"/>
      <c r="AS13" s="37"/>
      <c r="AT13" s="37"/>
      <c r="AU13" s="37"/>
      <c r="AV13" s="37"/>
      <c r="AW13" s="37"/>
      <c r="AX13" s="37"/>
      <c r="AY13" s="2"/>
      <c r="AZ13" s="15" t="s">
        <v>34</v>
      </c>
      <c r="BA13" s="16">
        <f>+J19+R19+Z19+AH19+AP19+AX19</f>
        <v>40</v>
      </c>
      <c r="BB13" s="38">
        <f>IFERROR(IF(SUMIF($D$5:$AW$5,"Stefan",$D$7:$AW$7)=0,"",SUMIF($D$5:$AW$5,"Stefan",$D$7:$AW$7))*2,"")</f>
        <v>1</v>
      </c>
      <c r="BC13" s="38">
        <f>IFERROR(IF(SUMIF($D$5:$AW$5,"Stefan",$D$18:$AW$18)=0,"",SUMIF($D$5:$AW$5,"Stefan",$D$18:$AW$18)*2),"")</f>
        <v>2</v>
      </c>
      <c r="BE13" s="25">
        <v>13</v>
      </c>
      <c r="BF13" s="25">
        <v>14</v>
      </c>
      <c r="BG13" s="25">
        <v>1</v>
      </c>
      <c r="BH13" s="25">
        <v>1</v>
      </c>
      <c r="BI13" s="25">
        <v>1</v>
      </c>
      <c r="BJ13" s="34" t="s">
        <v>28</v>
      </c>
    </row>
    <row r="14" spans="1:62" ht="24.95" customHeight="1" x14ac:dyDescent="0.25">
      <c r="A14" s="11">
        <v>13</v>
      </c>
      <c r="B14" s="11">
        <v>14</v>
      </c>
      <c r="C14" s="22"/>
      <c r="D14" s="45">
        <f t="shared" ref="D14:J14" si="36">IFERROR(IF(HLOOKUP(D$6,$BG$5:$BJ$18,9,FALSE)=0,"",HLOOKUP(D$6,$BG$5:$BJ$18,9,FALSE)),"")</f>
        <v>1</v>
      </c>
      <c r="E14" s="45">
        <f t="shared" si="36"/>
        <v>1</v>
      </c>
      <c r="F14" s="45">
        <f t="shared" si="36"/>
        <v>1</v>
      </c>
      <c r="G14" s="73">
        <f t="shared" si="36"/>
        <v>1</v>
      </c>
      <c r="H14" s="45">
        <f t="shared" si="36"/>
        <v>1</v>
      </c>
      <c r="I14" s="45">
        <f t="shared" si="36"/>
        <v>1</v>
      </c>
      <c r="J14" s="45">
        <f t="shared" si="36"/>
        <v>1</v>
      </c>
      <c r="K14" s="12"/>
      <c r="L14" s="45" t="str">
        <f t="shared" ref="L14:R14" si="37">IFERROR(IF(HLOOKUP(L$6,$BG$5:$BJ$18,9,FALSE)=0,"",HLOOKUP(L$6,$BG$5:$BJ$18,9,FALSE)),"")</f>
        <v>x</v>
      </c>
      <c r="M14" s="45">
        <f t="shared" si="37"/>
        <v>1</v>
      </c>
      <c r="N14" s="45">
        <f t="shared" si="37"/>
        <v>1</v>
      </c>
      <c r="O14" s="73">
        <f t="shared" si="37"/>
        <v>1</v>
      </c>
      <c r="P14" s="44">
        <f t="shared" si="37"/>
        <v>1</v>
      </c>
      <c r="Q14" s="45">
        <f t="shared" si="37"/>
        <v>1</v>
      </c>
      <c r="R14" s="45">
        <f t="shared" si="37"/>
        <v>1</v>
      </c>
      <c r="S14" s="12"/>
      <c r="T14" s="45">
        <f t="shared" ref="T14:Z14" si="38">IFERROR(IF(HLOOKUP(T$6,$BG$5:$BJ$18,9,FALSE)=0,"",HLOOKUP(T$6,$BG$5:$BJ$18,9,FALSE)),"")</f>
        <v>1</v>
      </c>
      <c r="U14" s="45" t="str">
        <f t="shared" si="38"/>
        <v>x</v>
      </c>
      <c r="V14" s="45">
        <f t="shared" si="38"/>
        <v>1</v>
      </c>
      <c r="W14" s="88">
        <f t="shared" si="38"/>
        <v>1</v>
      </c>
      <c r="X14" s="45">
        <f t="shared" si="38"/>
        <v>1</v>
      </c>
      <c r="Y14" s="39">
        <f t="shared" si="38"/>
        <v>1</v>
      </c>
      <c r="Z14" s="45">
        <f t="shared" si="38"/>
        <v>1</v>
      </c>
      <c r="AA14" s="12"/>
      <c r="AB14" s="46">
        <f t="shared" ref="AB14:AH14" si="39">IFERROR(IF(HLOOKUP(AB$6,$BG$5:$BJ$18,9,FALSE)=0,"",HLOOKUP(AB$6,$BG$5:$BJ$18,9,FALSE)),"")</f>
        <v>1</v>
      </c>
      <c r="AC14" s="46">
        <f t="shared" si="39"/>
        <v>1</v>
      </c>
      <c r="AD14" s="45">
        <f t="shared" si="39"/>
        <v>1</v>
      </c>
      <c r="AE14" s="73">
        <f t="shared" si="39"/>
        <v>1</v>
      </c>
      <c r="AF14" s="44">
        <f t="shared" si="39"/>
        <v>1</v>
      </c>
      <c r="AG14" s="46">
        <f t="shared" si="39"/>
        <v>1</v>
      </c>
      <c r="AH14" s="45">
        <f t="shared" si="39"/>
        <v>1</v>
      </c>
      <c r="AI14" s="12"/>
      <c r="AJ14" s="45">
        <f t="shared" ref="AJ14:AP14" si="40">IFERROR(IF(HLOOKUP(AJ$6,$BG$5:$BJ$18,9,FALSE)=0,"",HLOOKUP(AJ$6,$BG$5:$BJ$18,9,FALSE)),"")</f>
        <v>1</v>
      </c>
      <c r="AK14" s="45">
        <f t="shared" si="40"/>
        <v>1</v>
      </c>
      <c r="AL14" s="45">
        <f t="shared" si="40"/>
        <v>1</v>
      </c>
      <c r="AM14" s="45">
        <f t="shared" si="40"/>
        <v>1</v>
      </c>
      <c r="AN14" s="44">
        <f t="shared" si="40"/>
        <v>1</v>
      </c>
      <c r="AO14" s="39">
        <f t="shared" si="40"/>
        <v>1</v>
      </c>
      <c r="AP14" s="45">
        <f t="shared" si="40"/>
        <v>1</v>
      </c>
      <c r="AQ14" s="12"/>
      <c r="AR14" s="26"/>
      <c r="AS14" s="26"/>
      <c r="AT14" s="26"/>
      <c r="AU14" s="26"/>
      <c r="AV14" s="26"/>
      <c r="AW14" s="26"/>
      <c r="AX14" s="26"/>
      <c r="AY14" s="2"/>
      <c r="BB14" s="66" t="str">
        <f>IF(SUM(BB7:BB13)=0,"LET OP, NIETS INGEVULD!!","Goed bezig!!")</f>
        <v>Goed bezig!!</v>
      </c>
      <c r="BC14" s="66" t="str">
        <f>IF(SUM(BC7:BC13)=0,"LET OP, NIETS INGEVULD!!","Goed bezig!!")</f>
        <v>Goed bezig!!</v>
      </c>
      <c r="BE14" s="25">
        <v>14</v>
      </c>
      <c r="BF14" s="25">
        <v>15</v>
      </c>
      <c r="BG14" s="25">
        <v>1</v>
      </c>
      <c r="BH14" s="25">
        <v>1</v>
      </c>
      <c r="BI14" s="25">
        <v>1</v>
      </c>
      <c r="BJ14" s="34" t="s">
        <v>28</v>
      </c>
    </row>
    <row r="15" spans="1:62" ht="24.95" customHeight="1" x14ac:dyDescent="0.25">
      <c r="A15" s="11">
        <v>14</v>
      </c>
      <c r="B15" s="11">
        <v>15</v>
      </c>
      <c r="C15" s="22"/>
      <c r="D15" s="45">
        <f t="shared" ref="D15:J15" si="41">IFERROR(IF(HLOOKUP(D$6,$BG$5:$BJ$18,10,FALSE)=0,"",HLOOKUP(D$6,$BG$5:$BJ$18,10,FALSE)),"")</f>
        <v>1</v>
      </c>
      <c r="E15" s="45">
        <f t="shared" si="41"/>
        <v>1</v>
      </c>
      <c r="F15" s="45">
        <f t="shared" si="41"/>
        <v>1</v>
      </c>
      <c r="G15" s="73">
        <f t="shared" si="41"/>
        <v>1</v>
      </c>
      <c r="H15" s="45">
        <f t="shared" si="41"/>
        <v>1</v>
      </c>
      <c r="I15" s="45">
        <f t="shared" si="41"/>
        <v>1</v>
      </c>
      <c r="J15" s="45">
        <f t="shared" si="41"/>
        <v>1</v>
      </c>
      <c r="K15" s="12"/>
      <c r="L15" s="45" t="str">
        <f t="shared" ref="L15:R15" si="42">IFERROR(IF(HLOOKUP(L$6,$BG$5:$BJ$18,10,FALSE)=0,"",HLOOKUP(L$6,$BG$5:$BJ$18,10,FALSE)),"")</f>
        <v>x</v>
      </c>
      <c r="M15" s="45">
        <f t="shared" si="42"/>
        <v>1</v>
      </c>
      <c r="N15" s="45">
        <f t="shared" si="42"/>
        <v>1</v>
      </c>
      <c r="O15" s="73">
        <f t="shared" si="42"/>
        <v>1</v>
      </c>
      <c r="P15" s="44">
        <f t="shared" si="42"/>
        <v>1</v>
      </c>
      <c r="Q15" s="45">
        <f t="shared" si="42"/>
        <v>1</v>
      </c>
      <c r="R15" s="45">
        <f t="shared" si="42"/>
        <v>1</v>
      </c>
      <c r="S15" s="12"/>
      <c r="T15" s="45">
        <f t="shared" ref="T15:Z15" si="43">IFERROR(IF(HLOOKUP(T$6,$BG$5:$BJ$18,10,FALSE)=0,"",HLOOKUP(T$6,$BG$5:$BJ$18,10,FALSE)),"")</f>
        <v>1</v>
      </c>
      <c r="U15" s="45" t="str">
        <f t="shared" si="43"/>
        <v>x</v>
      </c>
      <c r="V15" s="45">
        <f t="shared" si="43"/>
        <v>1</v>
      </c>
      <c r="W15" s="88">
        <f t="shared" si="43"/>
        <v>1</v>
      </c>
      <c r="X15" s="45">
        <f t="shared" si="43"/>
        <v>1</v>
      </c>
      <c r="Y15" s="39">
        <f t="shared" si="43"/>
        <v>1</v>
      </c>
      <c r="Z15" s="45">
        <f t="shared" si="43"/>
        <v>1</v>
      </c>
      <c r="AA15" s="12"/>
      <c r="AB15" s="45">
        <f t="shared" ref="AB15:AH15" si="44">IFERROR(IF(HLOOKUP(AB$6,$BG$5:$BJ$18,10,FALSE)=0,"",HLOOKUP(AB$6,$BG$5:$BJ$18,10,FALSE)),"")</f>
        <v>1</v>
      </c>
      <c r="AC15" s="45">
        <f t="shared" si="44"/>
        <v>1</v>
      </c>
      <c r="AD15" s="46">
        <f t="shared" si="44"/>
        <v>1</v>
      </c>
      <c r="AE15" s="46">
        <f t="shared" si="44"/>
        <v>1</v>
      </c>
      <c r="AF15" s="46">
        <f t="shared" si="44"/>
        <v>1</v>
      </c>
      <c r="AG15" s="39">
        <f t="shared" si="44"/>
        <v>1</v>
      </c>
      <c r="AH15" s="46">
        <f t="shared" si="44"/>
        <v>1</v>
      </c>
      <c r="AI15" s="12"/>
      <c r="AJ15" s="45">
        <f t="shared" ref="AJ15:AP15" si="45">IFERROR(IF(HLOOKUP(AJ$6,$BG$5:$BJ$18,10,FALSE)=0,"",HLOOKUP(AJ$6,$BG$5:$BJ$18,10,FALSE)),"")</f>
        <v>1</v>
      </c>
      <c r="AK15" s="45">
        <f t="shared" si="45"/>
        <v>1</v>
      </c>
      <c r="AL15" s="45">
        <f t="shared" si="45"/>
        <v>1</v>
      </c>
      <c r="AM15" s="45">
        <f t="shared" si="45"/>
        <v>1</v>
      </c>
      <c r="AN15" s="44">
        <f t="shared" si="45"/>
        <v>1</v>
      </c>
      <c r="AO15" s="39">
        <f t="shared" si="45"/>
        <v>1</v>
      </c>
      <c r="AP15" s="45">
        <f t="shared" si="45"/>
        <v>1</v>
      </c>
      <c r="AQ15" s="12"/>
      <c r="AR15" s="26"/>
      <c r="AS15" s="26"/>
      <c r="AT15" s="26"/>
      <c r="AU15" s="26"/>
      <c r="AV15" s="26"/>
      <c r="AW15" s="26"/>
      <c r="AX15" s="26"/>
      <c r="AY15" s="2"/>
      <c r="BE15" s="25">
        <v>15</v>
      </c>
      <c r="BF15" s="25">
        <v>16</v>
      </c>
      <c r="BG15" s="25">
        <v>0.5</v>
      </c>
      <c r="BH15" s="25">
        <v>1</v>
      </c>
      <c r="BI15" s="25">
        <v>1</v>
      </c>
      <c r="BJ15" s="34" t="s">
        <v>28</v>
      </c>
    </row>
    <row r="16" spans="1:62" ht="24.95" customHeight="1" x14ac:dyDescent="0.25">
      <c r="A16" s="11">
        <v>15</v>
      </c>
      <c r="B16" s="11">
        <v>16</v>
      </c>
      <c r="C16" s="22"/>
      <c r="D16" s="45">
        <f t="shared" ref="D16:J16" si="46">IFERROR(IF(HLOOKUP(D$6,$BG$5:$BJ$18,11,FALSE)=0,"",HLOOKUP(D$6,$BG$5:$BJ$18,11,FALSE)),"")</f>
        <v>1</v>
      </c>
      <c r="E16" s="45">
        <f t="shared" si="46"/>
        <v>0.5</v>
      </c>
      <c r="F16" s="45">
        <f t="shared" si="46"/>
        <v>1</v>
      </c>
      <c r="G16" s="73">
        <f t="shared" si="46"/>
        <v>0.5</v>
      </c>
      <c r="H16" s="45">
        <f t="shared" si="46"/>
        <v>1</v>
      </c>
      <c r="I16" s="45">
        <f t="shared" si="46"/>
        <v>1</v>
      </c>
      <c r="J16" s="45">
        <f t="shared" si="46"/>
        <v>1</v>
      </c>
      <c r="K16" s="12"/>
      <c r="L16" s="45" t="str">
        <f t="shared" ref="L16:R16" si="47">IFERROR(IF(HLOOKUP(L$6,$BG$5:$BJ$18,11,FALSE)=0,"",HLOOKUP(L$6,$BG$5:$BJ$18,11,FALSE)),"")</f>
        <v>x</v>
      </c>
      <c r="M16" s="45">
        <f t="shared" si="47"/>
        <v>1</v>
      </c>
      <c r="N16" s="45">
        <f t="shared" si="47"/>
        <v>0.5</v>
      </c>
      <c r="O16" s="73">
        <f t="shared" si="47"/>
        <v>0.5</v>
      </c>
      <c r="P16" s="39">
        <f t="shared" si="47"/>
        <v>1</v>
      </c>
      <c r="Q16" s="45">
        <f t="shared" si="47"/>
        <v>1</v>
      </c>
      <c r="R16" s="45">
        <f t="shared" si="47"/>
        <v>1</v>
      </c>
      <c r="S16" s="12"/>
      <c r="T16" s="45">
        <f t="shared" ref="T16:Z16" si="48">IFERROR(IF(HLOOKUP(T$6,$BG$5:$BJ$18,11,FALSE)=0,"",HLOOKUP(T$6,$BG$5:$BJ$18,11,FALSE)),"")</f>
        <v>0.5</v>
      </c>
      <c r="U16" s="45" t="str">
        <f t="shared" si="48"/>
        <v>x</v>
      </c>
      <c r="V16" s="45">
        <f t="shared" si="48"/>
        <v>1</v>
      </c>
      <c r="W16" s="88">
        <f t="shared" si="48"/>
        <v>0.5</v>
      </c>
      <c r="X16" s="45">
        <f t="shared" si="48"/>
        <v>1</v>
      </c>
      <c r="Y16" s="39">
        <f t="shared" si="48"/>
        <v>1</v>
      </c>
      <c r="Z16" s="45">
        <f t="shared" si="48"/>
        <v>1</v>
      </c>
      <c r="AA16" s="12"/>
      <c r="AB16" s="45">
        <f t="shared" ref="AB16:AH16" si="49">IFERROR(IF(HLOOKUP(AB$6,$BG$5:$BJ$18,11,FALSE)=0,"",HLOOKUP(AB$6,$BG$5:$BJ$18,11,FALSE)),"")</f>
        <v>1</v>
      </c>
      <c r="AC16" s="45">
        <f t="shared" si="49"/>
        <v>1</v>
      </c>
      <c r="AD16" s="45">
        <f t="shared" si="49"/>
        <v>1</v>
      </c>
      <c r="AE16" s="73">
        <f t="shared" si="49"/>
        <v>0.5</v>
      </c>
      <c r="AF16" s="44">
        <f t="shared" si="49"/>
        <v>1</v>
      </c>
      <c r="AG16" s="39">
        <f t="shared" si="49"/>
        <v>1</v>
      </c>
      <c r="AH16" s="45">
        <f t="shared" si="49"/>
        <v>0.5</v>
      </c>
      <c r="AI16" s="12"/>
      <c r="AJ16" s="45">
        <f t="shared" ref="AJ16:AP16" si="50">IFERROR(IF(HLOOKUP(AJ$6,$BG$5:$BJ$18,11,FALSE)=0,"",HLOOKUP(AJ$6,$BG$5:$BJ$18,11,FALSE)),"")</f>
        <v>1</v>
      </c>
      <c r="AK16" s="45">
        <f t="shared" si="50"/>
        <v>1</v>
      </c>
      <c r="AL16" s="45">
        <f t="shared" si="50"/>
        <v>1</v>
      </c>
      <c r="AM16" s="45">
        <f t="shared" si="50"/>
        <v>0.5</v>
      </c>
      <c r="AN16" s="44">
        <f t="shared" si="50"/>
        <v>1</v>
      </c>
      <c r="AO16" s="39">
        <f t="shared" si="50"/>
        <v>1</v>
      </c>
      <c r="AP16" s="45">
        <f t="shared" si="50"/>
        <v>1</v>
      </c>
      <c r="AQ16" s="12"/>
      <c r="AR16" s="26"/>
      <c r="AS16" s="26"/>
      <c r="AT16" s="26"/>
      <c r="AU16" s="26"/>
      <c r="AV16" s="26"/>
      <c r="AW16" s="26"/>
      <c r="AX16" s="26"/>
      <c r="AY16" s="2"/>
      <c r="BE16" s="25">
        <v>16</v>
      </c>
      <c r="BF16" s="25">
        <v>17</v>
      </c>
      <c r="BG16" s="25"/>
      <c r="BH16" s="25">
        <v>1</v>
      </c>
      <c r="BI16" s="25">
        <v>1</v>
      </c>
      <c r="BJ16" s="34" t="s">
        <v>28</v>
      </c>
    </row>
    <row r="17" spans="1:62" ht="24.95" customHeight="1" x14ac:dyDescent="0.25">
      <c r="A17" s="11">
        <v>16</v>
      </c>
      <c r="B17" s="11">
        <v>17</v>
      </c>
      <c r="C17" s="22"/>
      <c r="D17" s="45">
        <f t="shared" ref="D17:J17" si="51">IFERROR(IF(HLOOKUP(D$6,$BG$5:$BJ$18,12,FALSE)=0,"",HLOOKUP(D$6,$BG$5:$BJ$18,12,FALSE)),"")</f>
        <v>1</v>
      </c>
      <c r="E17" s="45" t="str">
        <f t="shared" si="51"/>
        <v/>
      </c>
      <c r="F17" s="45">
        <f t="shared" si="51"/>
        <v>1</v>
      </c>
      <c r="G17" s="73" t="str">
        <f t="shared" si="51"/>
        <v/>
      </c>
      <c r="H17" s="45">
        <f t="shared" si="51"/>
        <v>1</v>
      </c>
      <c r="I17" s="45">
        <f t="shared" si="51"/>
        <v>1</v>
      </c>
      <c r="J17" s="45">
        <f t="shared" si="51"/>
        <v>1</v>
      </c>
      <c r="K17" s="12"/>
      <c r="L17" s="45" t="str">
        <f t="shared" ref="L17:R17" si="52">IFERROR(IF(HLOOKUP(L$6,$BG$5:$BJ$18,12,FALSE)=0,"",HLOOKUP(L$6,$BG$5:$BJ$18,12,FALSE)),"")</f>
        <v>x</v>
      </c>
      <c r="M17" s="45">
        <f t="shared" si="52"/>
        <v>1</v>
      </c>
      <c r="N17" s="45" t="str">
        <f t="shared" si="52"/>
        <v/>
      </c>
      <c r="O17" s="73" t="str">
        <f t="shared" si="52"/>
        <v/>
      </c>
      <c r="P17" s="39">
        <f t="shared" si="52"/>
        <v>1</v>
      </c>
      <c r="Q17" s="45">
        <f t="shared" si="52"/>
        <v>1</v>
      </c>
      <c r="R17" s="45">
        <f t="shared" si="52"/>
        <v>1</v>
      </c>
      <c r="S17" s="12"/>
      <c r="T17" s="45" t="str">
        <f t="shared" ref="T17:Z17" si="53">IFERROR(IF(HLOOKUP(T$6,$BG$5:$BJ$18,12,FALSE)=0,"",HLOOKUP(T$6,$BG$5:$BJ$18,12,FALSE)),"")</f>
        <v/>
      </c>
      <c r="U17" s="45" t="str">
        <f t="shared" si="53"/>
        <v>x</v>
      </c>
      <c r="V17" s="45">
        <f t="shared" si="53"/>
        <v>1</v>
      </c>
      <c r="W17" s="88" t="str">
        <f t="shared" si="53"/>
        <v/>
      </c>
      <c r="X17" s="45">
        <f t="shared" si="53"/>
        <v>1</v>
      </c>
      <c r="Y17" s="39">
        <f t="shared" si="53"/>
        <v>1</v>
      </c>
      <c r="Z17" s="45">
        <f t="shared" si="53"/>
        <v>1</v>
      </c>
      <c r="AA17" s="12"/>
      <c r="AB17" s="45">
        <f t="shared" ref="AB17:AH17" si="54">IFERROR(IF(HLOOKUP(AB$6,$BG$5:$BJ$18,12,FALSE)=0,"",HLOOKUP(AB$6,$BG$5:$BJ$18,12,FALSE)),"")</f>
        <v>1</v>
      </c>
      <c r="AC17" s="45">
        <f t="shared" si="54"/>
        <v>1</v>
      </c>
      <c r="AD17" s="45">
        <f t="shared" si="54"/>
        <v>1</v>
      </c>
      <c r="AE17" s="73" t="str">
        <f t="shared" si="54"/>
        <v/>
      </c>
      <c r="AF17" s="44">
        <f t="shared" si="54"/>
        <v>1</v>
      </c>
      <c r="AG17" s="39">
        <f t="shared" si="54"/>
        <v>1</v>
      </c>
      <c r="AH17" s="45" t="str">
        <f t="shared" si="54"/>
        <v/>
      </c>
      <c r="AI17" s="12"/>
      <c r="AJ17" s="45">
        <f t="shared" ref="AJ17:AP17" si="55">IFERROR(IF(HLOOKUP(AJ$6,$BG$5:$BJ$18,12,FALSE)=0,"",HLOOKUP(AJ$6,$BG$5:$BJ$18,12,FALSE)),"")</f>
        <v>1</v>
      </c>
      <c r="AK17" s="45">
        <f t="shared" si="55"/>
        <v>1</v>
      </c>
      <c r="AL17" s="45">
        <f t="shared" si="55"/>
        <v>1</v>
      </c>
      <c r="AM17" s="45" t="str">
        <f t="shared" si="55"/>
        <v/>
      </c>
      <c r="AN17" s="44">
        <f t="shared" si="55"/>
        <v>1</v>
      </c>
      <c r="AO17" s="39">
        <f t="shared" si="55"/>
        <v>1</v>
      </c>
      <c r="AP17" s="45">
        <f t="shared" si="55"/>
        <v>1</v>
      </c>
      <c r="AQ17" s="12"/>
      <c r="AR17" s="26"/>
      <c r="AS17" s="26"/>
      <c r="AT17" s="26"/>
      <c r="AU17" s="26"/>
      <c r="AV17" s="26"/>
      <c r="AW17" s="26"/>
      <c r="AX17" s="26"/>
      <c r="AY17" s="2"/>
      <c r="BE17" s="25">
        <v>17</v>
      </c>
      <c r="BF17" s="25" t="s">
        <v>5</v>
      </c>
      <c r="BG17" s="25"/>
      <c r="BH17" s="25">
        <v>0.5</v>
      </c>
      <c r="BI17" s="25"/>
      <c r="BJ17" s="34" t="s">
        <v>28</v>
      </c>
    </row>
    <row r="18" spans="1:62" ht="24.95" customHeight="1" x14ac:dyDescent="0.25">
      <c r="A18" s="11">
        <v>17</v>
      </c>
      <c r="B18" s="11" t="s">
        <v>5</v>
      </c>
      <c r="C18" s="7"/>
      <c r="D18" s="45" t="str">
        <f t="shared" ref="D18:J18" si="56">IFERROR(IF(HLOOKUP(D$6,$BG$5:$BJ$18,13,FALSE)=0,"",HLOOKUP(D$6,$BG$5:$BJ$18,13,FALSE)),"")</f>
        <v/>
      </c>
      <c r="E18" s="45" t="str">
        <f t="shared" si="56"/>
        <v/>
      </c>
      <c r="F18" s="45">
        <f t="shared" si="56"/>
        <v>0.5</v>
      </c>
      <c r="G18" s="73" t="str">
        <f t="shared" si="56"/>
        <v/>
      </c>
      <c r="H18" s="45" t="str">
        <f t="shared" si="56"/>
        <v/>
      </c>
      <c r="I18" s="45" t="str">
        <f t="shared" si="56"/>
        <v/>
      </c>
      <c r="J18" s="45" t="str">
        <f t="shared" si="56"/>
        <v/>
      </c>
      <c r="K18" s="12"/>
      <c r="L18" s="45" t="str">
        <f t="shared" ref="L18:R18" si="57">IFERROR(IF(HLOOKUP(L$6,$BG$5:$BJ$18,13,FALSE)=0,"",HLOOKUP(L$6,$BG$5:$BJ$18,13,FALSE)),"")</f>
        <v>x</v>
      </c>
      <c r="M18" s="45" t="str">
        <f t="shared" si="57"/>
        <v/>
      </c>
      <c r="N18" s="45" t="str">
        <f t="shared" si="57"/>
        <v/>
      </c>
      <c r="O18" s="73" t="str">
        <f t="shared" si="57"/>
        <v/>
      </c>
      <c r="P18" s="44" t="str">
        <f t="shared" si="57"/>
        <v/>
      </c>
      <c r="Q18" s="45" t="str">
        <f t="shared" si="57"/>
        <v/>
      </c>
      <c r="R18" s="45">
        <f t="shared" si="57"/>
        <v>0.5</v>
      </c>
      <c r="S18" s="12"/>
      <c r="T18" s="45" t="str">
        <f t="shared" ref="T18:Z18" si="58">IFERROR(IF(HLOOKUP(T$6,$BG$5:$BJ$18,13,FALSE)=0,"",HLOOKUP(T$6,$BG$5:$BJ$18,13,FALSE)),"")</f>
        <v/>
      </c>
      <c r="U18" s="45" t="str">
        <f t="shared" si="58"/>
        <v>x</v>
      </c>
      <c r="V18" s="45" t="str">
        <f t="shared" si="58"/>
        <v/>
      </c>
      <c r="W18" s="88" t="str">
        <f t="shared" si="58"/>
        <v/>
      </c>
      <c r="X18" s="45" t="str">
        <f t="shared" si="58"/>
        <v/>
      </c>
      <c r="Y18" s="39" t="str">
        <f t="shared" si="58"/>
        <v/>
      </c>
      <c r="Z18" s="45">
        <f t="shared" si="58"/>
        <v>0.5</v>
      </c>
      <c r="AA18" s="12"/>
      <c r="AB18" s="45">
        <f t="shared" ref="AB18:AH18" si="59">IFERROR(IF(HLOOKUP(AB$6,$BG$5:$BJ$18,13,FALSE)=0,"",HLOOKUP(AB$6,$BG$5:$BJ$18,13,FALSE)),"")</f>
        <v>0.5</v>
      </c>
      <c r="AC18" s="45" t="str">
        <f t="shared" si="59"/>
        <v/>
      </c>
      <c r="AD18" s="45" t="str">
        <f t="shared" si="59"/>
        <v/>
      </c>
      <c r="AE18" s="73" t="str">
        <f t="shared" si="59"/>
        <v/>
      </c>
      <c r="AF18" s="44" t="str">
        <f t="shared" si="59"/>
        <v/>
      </c>
      <c r="AG18" s="39" t="str">
        <f t="shared" si="59"/>
        <v/>
      </c>
      <c r="AH18" s="45" t="str">
        <f t="shared" si="59"/>
        <v/>
      </c>
      <c r="AI18" s="12"/>
      <c r="AJ18" s="45" t="str">
        <f t="shared" ref="AJ18:AP18" si="60">IFERROR(IF(HLOOKUP(AJ$6,$BG$5:$BJ$18,13,FALSE)=0,"",HLOOKUP(AJ$6,$BG$5:$BJ$18,13,FALSE)),"")</f>
        <v/>
      </c>
      <c r="AK18" s="45">
        <f t="shared" si="60"/>
        <v>0.5</v>
      </c>
      <c r="AL18" s="45" t="str">
        <f t="shared" si="60"/>
        <v/>
      </c>
      <c r="AM18" s="45" t="str">
        <f t="shared" si="60"/>
        <v/>
      </c>
      <c r="AN18" s="44" t="str">
        <f t="shared" si="60"/>
        <v/>
      </c>
      <c r="AO18" s="39" t="str">
        <f t="shared" si="60"/>
        <v/>
      </c>
      <c r="AP18" s="45" t="str">
        <f t="shared" si="60"/>
        <v/>
      </c>
      <c r="AQ18" s="12"/>
      <c r="AR18" s="26"/>
      <c r="AS18" s="26"/>
      <c r="AT18" s="26"/>
      <c r="AU18" s="26"/>
      <c r="AV18" s="26"/>
      <c r="AW18" s="26"/>
      <c r="AX18" s="26"/>
      <c r="AY18" s="2"/>
    </row>
    <row r="19" spans="1:62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X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8</v>
      </c>
      <c r="I19" s="18">
        <f t="shared" si="61"/>
        <v>8</v>
      </c>
      <c r="J19" s="18">
        <f t="shared" si="61"/>
        <v>8</v>
      </c>
      <c r="K19" s="36"/>
      <c r="L19" s="18">
        <f t="shared" si="61"/>
        <v>0</v>
      </c>
      <c r="M19" s="18">
        <f t="shared" si="61"/>
        <v>8</v>
      </c>
      <c r="N19" s="18">
        <f t="shared" si="61"/>
        <v>8</v>
      </c>
      <c r="O19" s="18">
        <f t="shared" si="61"/>
        <v>8</v>
      </c>
      <c r="P19" s="18">
        <f t="shared" si="61"/>
        <v>8</v>
      </c>
      <c r="Q19" s="18">
        <f t="shared" si="61"/>
        <v>8</v>
      </c>
      <c r="R19" s="18">
        <f t="shared" si="61"/>
        <v>8</v>
      </c>
      <c r="S19" s="36"/>
      <c r="T19" s="18">
        <f t="shared" si="61"/>
        <v>8</v>
      </c>
      <c r="U19" s="18">
        <f t="shared" si="61"/>
        <v>0</v>
      </c>
      <c r="V19" s="18">
        <f t="shared" si="61"/>
        <v>8</v>
      </c>
      <c r="W19" s="18">
        <f t="shared" si="61"/>
        <v>8</v>
      </c>
      <c r="X19" s="18">
        <f t="shared" si="61"/>
        <v>8</v>
      </c>
      <c r="Y19" s="18">
        <f t="shared" si="61"/>
        <v>8</v>
      </c>
      <c r="Z19" s="18">
        <f t="shared" si="61"/>
        <v>8</v>
      </c>
      <c r="AA19" s="36"/>
      <c r="AB19" s="18">
        <f t="shared" si="61"/>
        <v>8</v>
      </c>
      <c r="AC19" s="18">
        <f t="shared" si="61"/>
        <v>8</v>
      </c>
      <c r="AD19" s="18">
        <f t="shared" si="61"/>
        <v>8</v>
      </c>
      <c r="AE19" s="18">
        <f t="shared" si="61"/>
        <v>8</v>
      </c>
      <c r="AF19" s="18">
        <f t="shared" si="61"/>
        <v>8</v>
      </c>
      <c r="AG19" s="18">
        <f t="shared" si="61"/>
        <v>8</v>
      </c>
      <c r="AH19" s="18">
        <f t="shared" si="61"/>
        <v>8</v>
      </c>
      <c r="AI19" s="36"/>
      <c r="AJ19" s="18">
        <f t="shared" si="61"/>
        <v>8</v>
      </c>
      <c r="AK19" s="18">
        <f t="shared" si="61"/>
        <v>8</v>
      </c>
      <c r="AL19" s="18">
        <f t="shared" si="61"/>
        <v>8</v>
      </c>
      <c r="AM19" s="18">
        <f t="shared" si="61"/>
        <v>8</v>
      </c>
      <c r="AN19" s="18">
        <f t="shared" si="61"/>
        <v>8</v>
      </c>
      <c r="AO19" s="18">
        <f t="shared" si="61"/>
        <v>8</v>
      </c>
      <c r="AP19" s="18">
        <f t="shared" si="61"/>
        <v>8</v>
      </c>
      <c r="AQ19" s="36"/>
      <c r="AR19" s="18">
        <f t="shared" si="61"/>
        <v>5.5</v>
      </c>
      <c r="AS19" s="18">
        <f t="shared" si="61"/>
        <v>0</v>
      </c>
      <c r="AT19" s="18">
        <f t="shared" si="61"/>
        <v>0</v>
      </c>
      <c r="AU19" s="18">
        <f t="shared" si="61"/>
        <v>0</v>
      </c>
      <c r="AV19" s="18">
        <f t="shared" si="61"/>
        <v>0</v>
      </c>
      <c r="AW19" s="18">
        <f t="shared" si="61"/>
        <v>0</v>
      </c>
      <c r="AX19" s="18">
        <f t="shared" si="61"/>
        <v>0</v>
      </c>
      <c r="AY19" s="2"/>
    </row>
    <row r="20" spans="1:62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</v>
      </c>
      <c r="J20" s="10" t="s">
        <v>33</v>
      </c>
      <c r="K20" s="2"/>
      <c r="L20" s="10" t="s">
        <v>4</v>
      </c>
      <c r="M20" s="10" t="s">
        <v>0</v>
      </c>
      <c r="N20" s="10" t="s">
        <v>1</v>
      </c>
      <c r="O20" s="10" t="s">
        <v>45</v>
      </c>
      <c r="P20" s="10" t="s">
        <v>35</v>
      </c>
      <c r="Q20" s="10" t="s">
        <v>3</v>
      </c>
      <c r="R20" s="10" t="s">
        <v>33</v>
      </c>
      <c r="S20" s="2"/>
      <c r="T20" s="10" t="s">
        <v>4</v>
      </c>
      <c r="U20" s="10" t="s">
        <v>0</v>
      </c>
      <c r="V20" s="10" t="s">
        <v>1</v>
      </c>
      <c r="W20" s="10" t="s">
        <v>45</v>
      </c>
      <c r="X20" s="10" t="s">
        <v>35</v>
      </c>
      <c r="Y20" s="10" t="s">
        <v>3</v>
      </c>
      <c r="Z20" s="10" t="s">
        <v>33</v>
      </c>
      <c r="AA20" s="2"/>
      <c r="AB20" s="10" t="s">
        <v>4</v>
      </c>
      <c r="AC20" s="10" t="s">
        <v>0</v>
      </c>
      <c r="AD20" s="10" t="s">
        <v>1</v>
      </c>
      <c r="AE20" s="10" t="s">
        <v>45</v>
      </c>
      <c r="AF20" s="10" t="s">
        <v>35</v>
      </c>
      <c r="AG20" s="10" t="s">
        <v>3</v>
      </c>
      <c r="AH20" s="10" t="s">
        <v>33</v>
      </c>
      <c r="AI20" s="2"/>
      <c r="AJ20" s="10" t="s">
        <v>4</v>
      </c>
      <c r="AK20" s="10" t="s">
        <v>0</v>
      </c>
      <c r="AL20" s="10" t="s">
        <v>1</v>
      </c>
      <c r="AM20" s="10" t="s">
        <v>45</v>
      </c>
      <c r="AN20" s="10" t="s">
        <v>35</v>
      </c>
      <c r="AO20" s="10" t="s">
        <v>3</v>
      </c>
      <c r="AP20" s="10" t="s">
        <v>33</v>
      </c>
      <c r="AQ20" s="2"/>
      <c r="AR20" s="28" t="s">
        <v>4</v>
      </c>
      <c r="AS20" s="28" t="s">
        <v>0</v>
      </c>
      <c r="AT20" s="28" t="s">
        <v>1</v>
      </c>
      <c r="AU20" s="28" t="s">
        <v>47</v>
      </c>
      <c r="AV20" s="28" t="s">
        <v>35</v>
      </c>
      <c r="AW20" s="28" t="s">
        <v>3</v>
      </c>
      <c r="AX20" s="10" t="s">
        <v>33</v>
      </c>
      <c r="AY20" s="2"/>
    </row>
    <row r="21" spans="1:62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129"/>
      <c r="J21" s="68"/>
      <c r="K21" s="19"/>
      <c r="L21" s="129" t="s">
        <v>36</v>
      </c>
      <c r="M21" s="129"/>
      <c r="N21" s="129"/>
      <c r="O21" s="129"/>
      <c r="P21" s="129"/>
      <c r="Q21" s="129"/>
      <c r="R21" s="68"/>
      <c r="S21" s="19"/>
      <c r="T21" s="129" t="s">
        <v>3</v>
      </c>
      <c r="U21" s="129"/>
      <c r="V21" s="129"/>
      <c r="W21" s="129"/>
      <c r="X21" s="129"/>
      <c r="Y21" s="129"/>
      <c r="Z21" s="68"/>
      <c r="AA21" s="19"/>
      <c r="AB21" s="129" t="s">
        <v>19</v>
      </c>
      <c r="AC21" s="129"/>
      <c r="AD21" s="129"/>
      <c r="AE21" s="129"/>
      <c r="AF21" s="129"/>
      <c r="AG21" s="129"/>
      <c r="AH21" s="68"/>
      <c r="AI21" s="19"/>
      <c r="AJ21" s="129" t="s">
        <v>38</v>
      </c>
      <c r="AK21" s="129"/>
      <c r="AL21" s="129"/>
      <c r="AM21" s="129"/>
      <c r="AN21" s="129"/>
      <c r="AO21" s="129"/>
      <c r="AP21" s="68"/>
      <c r="AQ21" s="19"/>
      <c r="AR21" s="129"/>
      <c r="AS21" s="129"/>
      <c r="AT21" s="129"/>
      <c r="AU21" s="129"/>
      <c r="AV21" s="129"/>
      <c r="AW21" s="129"/>
      <c r="AX21" s="68"/>
      <c r="AY21" s="2"/>
    </row>
    <row r="22" spans="1:62" x14ac:dyDescent="0.25">
      <c r="D22" s="132" t="s">
        <v>22</v>
      </c>
      <c r="E22" s="132"/>
      <c r="F22" s="132"/>
      <c r="G22" s="67"/>
      <c r="H22" s="132" t="s">
        <v>23</v>
      </c>
      <c r="I22" s="132"/>
      <c r="J22" s="132"/>
      <c r="L22" s="132" t="s">
        <v>22</v>
      </c>
      <c r="M22" s="132"/>
      <c r="N22" s="132"/>
      <c r="O22" s="67"/>
      <c r="P22" s="132" t="s">
        <v>23</v>
      </c>
      <c r="Q22" s="132"/>
      <c r="R22" s="132"/>
      <c r="T22" s="132" t="s">
        <v>22</v>
      </c>
      <c r="U22" s="132"/>
      <c r="V22" s="132"/>
      <c r="W22" s="67"/>
      <c r="X22" s="132" t="s">
        <v>23</v>
      </c>
      <c r="Y22" s="132"/>
      <c r="Z22" s="132"/>
      <c r="AB22" s="132" t="s">
        <v>22</v>
      </c>
      <c r="AC22" s="132"/>
      <c r="AD22" s="132"/>
      <c r="AE22" s="67"/>
      <c r="AF22" s="132" t="s">
        <v>23</v>
      </c>
      <c r="AG22" s="132"/>
      <c r="AH22" s="132"/>
      <c r="AJ22" s="132" t="s">
        <v>22</v>
      </c>
      <c r="AK22" s="132"/>
      <c r="AL22" s="132"/>
      <c r="AM22" s="67"/>
      <c r="AN22" s="132" t="s">
        <v>23</v>
      </c>
      <c r="AO22" s="132"/>
      <c r="AP22" s="132"/>
      <c r="AR22" s="132" t="s">
        <v>22</v>
      </c>
      <c r="AS22" s="132"/>
      <c r="AT22" s="132"/>
      <c r="AU22" s="132"/>
      <c r="AV22" s="132"/>
      <c r="AW22" s="132"/>
      <c r="AX22" s="132"/>
      <c r="AY22" s="2"/>
    </row>
    <row r="23" spans="1:62" x14ac:dyDescent="0.25">
      <c r="D23" s="133" t="str">
        <f>IF(SUM(D7:J7)=0,"Let op!!","Top!!")</f>
        <v>Top!!</v>
      </c>
      <c r="E23" s="133"/>
      <c r="F23" s="133"/>
      <c r="G23" s="66"/>
      <c r="H23" s="133" t="str">
        <f>IF(SUM(D18:J18)=0,"Let op!!","Top!!")</f>
        <v>Top!!</v>
      </c>
      <c r="I23" s="133"/>
      <c r="J23" s="133"/>
      <c r="L23" s="133" t="str">
        <f>IF(SUM(L7:R7)=0,"Let op!!","Top!!")</f>
        <v>Top!!</v>
      </c>
      <c r="M23" s="133"/>
      <c r="N23" s="133"/>
      <c r="O23" s="66"/>
      <c r="P23" s="133" t="str">
        <f>IF(SUM(L18:R18)=0,"Let op!!","Top!!")</f>
        <v>Top!!</v>
      </c>
      <c r="Q23" s="133"/>
      <c r="R23" s="133"/>
      <c r="T23" s="133" t="str">
        <f>IF(SUM(T7:Z7)=0,"Let op!!","Top!!")</f>
        <v>Top!!</v>
      </c>
      <c r="U23" s="133"/>
      <c r="V23" s="133"/>
      <c r="W23" s="66"/>
      <c r="X23" s="133" t="str">
        <f>IF(SUM(T18:Z18)=0,"Let op!!","Top!!")</f>
        <v>Top!!</v>
      </c>
      <c r="Y23" s="133"/>
      <c r="Z23" s="133"/>
      <c r="AB23" s="133" t="str">
        <f>IF(SUM(AB7:AH7)=0,"Let op!!","Top!!")</f>
        <v>Top!!</v>
      </c>
      <c r="AC23" s="133"/>
      <c r="AD23" s="133"/>
      <c r="AE23" s="66"/>
      <c r="AF23" s="133" t="str">
        <f>IF(SUM(AB18:AH18)=0,"Let op!!","Top!!")</f>
        <v>Top!!</v>
      </c>
      <c r="AG23" s="133"/>
      <c r="AH23" s="133"/>
      <c r="AJ23" s="133" t="str">
        <f>IF(SUM(AJ7:AP7)=0,"Let op!!","Top!!")</f>
        <v>Top!!</v>
      </c>
      <c r="AK23" s="133"/>
      <c r="AL23" s="133"/>
      <c r="AM23" s="66"/>
      <c r="AN23" s="133" t="str">
        <f>IF(SUM(AJ18:AP18)=0,"Let op!!","Top!!")</f>
        <v>Top!!</v>
      </c>
      <c r="AO23" s="133"/>
      <c r="AP23" s="133"/>
      <c r="AR23" s="133" t="str">
        <f>IF(SUM(AR7:AW7)=0,"Let op!!","Top!!")</f>
        <v>Top!!</v>
      </c>
      <c r="AS23" s="133"/>
      <c r="AT23" s="133"/>
      <c r="AU23" s="133"/>
      <c r="AV23" s="133"/>
      <c r="AW23" s="133"/>
      <c r="AX23" s="133"/>
      <c r="AY23" s="2"/>
    </row>
    <row r="24" spans="1:62" x14ac:dyDescent="0.25">
      <c r="AY24" s="2"/>
    </row>
    <row r="25" spans="1:62" x14ac:dyDescent="0.25">
      <c r="AY25" s="2"/>
    </row>
    <row r="26" spans="1:62" x14ac:dyDescent="0.25">
      <c r="AY26" s="2"/>
    </row>
    <row r="27" spans="1:62" x14ac:dyDescent="0.25">
      <c r="AY27" s="2"/>
    </row>
    <row r="28" spans="1:62" x14ac:dyDescent="0.25">
      <c r="AY28" s="2"/>
    </row>
    <row r="29" spans="1:62" ht="30" customHeight="1" x14ac:dyDescent="0.25">
      <c r="AY29" s="2"/>
    </row>
    <row r="30" spans="1:62" ht="51" customHeight="1" x14ac:dyDescent="0.25">
      <c r="AY30" s="2"/>
    </row>
    <row r="31" spans="1:62" x14ac:dyDescent="0.25">
      <c r="AY31" s="19"/>
    </row>
    <row r="32" spans="1:62" x14ac:dyDescent="0.25">
      <c r="AZ32" s="23"/>
      <c r="BA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X23:Z23"/>
    <mergeCell ref="AB23:AD23"/>
    <mergeCell ref="AF23:AH23"/>
    <mergeCell ref="AJ23:AL23"/>
    <mergeCell ref="AN23:AP23"/>
    <mergeCell ref="AR23:AX23"/>
    <mergeCell ref="AB22:AD22"/>
    <mergeCell ref="AF22:AH22"/>
    <mergeCell ref="AJ22:AL22"/>
    <mergeCell ref="AN22:AP22"/>
    <mergeCell ref="AR22:AX22"/>
    <mergeCell ref="D23:F23"/>
    <mergeCell ref="H23:J23"/>
    <mergeCell ref="L23:N23"/>
    <mergeCell ref="P23:R23"/>
    <mergeCell ref="T23:V23"/>
    <mergeCell ref="X22:Z22"/>
    <mergeCell ref="D21:I21"/>
    <mergeCell ref="L21:Q21"/>
    <mergeCell ref="T21:Y21"/>
    <mergeCell ref="AB21:AG21"/>
    <mergeCell ref="D22:F22"/>
    <mergeCell ref="H22:J22"/>
    <mergeCell ref="L22:N22"/>
    <mergeCell ref="P22:R22"/>
    <mergeCell ref="T22:V22"/>
    <mergeCell ref="AJ21:AO21"/>
    <mergeCell ref="AR21:AW21"/>
    <mergeCell ref="AR3:AW3"/>
    <mergeCell ref="D4:I4"/>
    <mergeCell ref="L4:Q4"/>
    <mergeCell ref="T4:Y4"/>
    <mergeCell ref="AB4:AG4"/>
    <mergeCell ref="AJ4:AO4"/>
    <mergeCell ref="AR4:AW4"/>
    <mergeCell ref="AJ3:AO3"/>
    <mergeCell ref="A3:B4"/>
    <mergeCell ref="D3:I3"/>
    <mergeCell ref="L3:Q3"/>
    <mergeCell ref="T3:Y3"/>
    <mergeCell ref="AB3:AG3"/>
    <mergeCell ref="AR1:AW2"/>
    <mergeCell ref="D1:I2"/>
    <mergeCell ref="L1:Q2"/>
    <mergeCell ref="T1:Y2"/>
    <mergeCell ref="AB1:AG2"/>
    <mergeCell ref="AJ1:AO2"/>
  </mergeCells>
  <conditionalFormatting sqref="BB14">
    <cfRule type="cellIs" dxfId="948" priority="46" operator="equal">
      <formula>"Goed bezig!!"</formula>
    </cfRule>
    <cfRule type="cellIs" dxfId="947" priority="48" operator="equal">
      <formula>"LET OP, NIETS INGEVULD!!"</formula>
    </cfRule>
  </conditionalFormatting>
  <conditionalFormatting sqref="D23:F23">
    <cfRule type="cellIs" dxfId="946" priority="43" operator="equal">
      <formula>"Top!!"</formula>
    </cfRule>
    <cfRule type="cellIs" dxfId="945" priority="47" operator="equal">
      <formula>"Let op!!"</formula>
    </cfRule>
  </conditionalFormatting>
  <conditionalFormatting sqref="BC14">
    <cfRule type="cellIs" dxfId="944" priority="44" operator="equal">
      <formula>"Goed bezig!!"</formula>
    </cfRule>
    <cfRule type="cellIs" dxfId="943" priority="45" operator="equal">
      <formula>"LET OP, NIETS INGEVULD!!"</formula>
    </cfRule>
  </conditionalFormatting>
  <conditionalFormatting sqref="H23">
    <cfRule type="cellIs" dxfId="942" priority="41" operator="equal">
      <formula>"Top!!"</formula>
    </cfRule>
    <cfRule type="cellIs" dxfId="941" priority="42" operator="equal">
      <formula>"Let op!!"</formula>
    </cfRule>
  </conditionalFormatting>
  <conditionalFormatting sqref="L23:N23">
    <cfRule type="cellIs" dxfId="940" priority="39" operator="equal">
      <formula>"Top!!"</formula>
    </cfRule>
    <cfRule type="cellIs" dxfId="939" priority="40" operator="equal">
      <formula>"Let op!!"</formula>
    </cfRule>
  </conditionalFormatting>
  <conditionalFormatting sqref="P23">
    <cfRule type="cellIs" dxfId="938" priority="37" operator="equal">
      <formula>"Top!!"</formula>
    </cfRule>
    <cfRule type="cellIs" dxfId="937" priority="38" operator="equal">
      <formula>"Let op!!"</formula>
    </cfRule>
  </conditionalFormatting>
  <conditionalFormatting sqref="T23:V23">
    <cfRule type="cellIs" dxfId="936" priority="35" operator="equal">
      <formula>"Top!!"</formula>
    </cfRule>
    <cfRule type="cellIs" dxfId="935" priority="36" operator="equal">
      <formula>"Let op!!"</formula>
    </cfRule>
  </conditionalFormatting>
  <conditionalFormatting sqref="X23">
    <cfRule type="cellIs" dxfId="934" priority="33" operator="equal">
      <formula>"Top!!"</formula>
    </cfRule>
    <cfRule type="cellIs" dxfId="933" priority="34" operator="equal">
      <formula>"Let op!!"</formula>
    </cfRule>
  </conditionalFormatting>
  <conditionalFormatting sqref="AB23:AD23">
    <cfRule type="cellIs" dxfId="932" priority="31" operator="equal">
      <formula>"Top!!"</formula>
    </cfRule>
    <cfRule type="cellIs" dxfId="931" priority="32" operator="equal">
      <formula>"Let op!!"</formula>
    </cfRule>
  </conditionalFormatting>
  <conditionalFormatting sqref="AF23">
    <cfRule type="cellIs" dxfId="930" priority="29" operator="equal">
      <formula>"Top!!"</formula>
    </cfRule>
    <cfRule type="cellIs" dxfId="929" priority="30" operator="equal">
      <formula>"Let op!!"</formula>
    </cfRule>
  </conditionalFormatting>
  <conditionalFormatting sqref="AJ23:AL23">
    <cfRule type="cellIs" dxfId="928" priority="27" operator="equal">
      <formula>"Top!!"</formula>
    </cfRule>
    <cfRule type="cellIs" dxfId="927" priority="28" operator="equal">
      <formula>"Let op!!"</formula>
    </cfRule>
  </conditionalFormatting>
  <conditionalFormatting sqref="AN23">
    <cfRule type="cellIs" dxfId="926" priority="25" operator="equal">
      <formula>"Top!!"</formula>
    </cfRule>
    <cfRule type="cellIs" dxfId="925" priority="26" operator="equal">
      <formula>"Let op!!"</formula>
    </cfRule>
  </conditionalFormatting>
  <conditionalFormatting sqref="AR23">
    <cfRule type="cellIs" dxfId="924" priority="23" operator="equal">
      <formula>"Top!!"</formula>
    </cfRule>
    <cfRule type="cellIs" dxfId="923" priority="24" operator="equal">
      <formula>"Let op!!"</formula>
    </cfRule>
  </conditionalFormatting>
  <conditionalFormatting sqref="D7:F18 S7:V12 AA7:AD12 AI7:AL12 AQ7:AT18 K7:N18 S14:V18 S13 AA14:AD18 AA13 AI14:AL18 AI13 AO13 H7:I18 P14:Q18 P7:Q12 X14:Y18 X7:Y12 AF14:AG18 AF7:AG12 AN14:AO18 AN7:AO12 AV7:AW18">
    <cfRule type="cellIs" dxfId="922" priority="22" operator="equal">
      <formula>"x"</formula>
    </cfRule>
  </conditionalFormatting>
  <conditionalFormatting sqref="J7:J18">
    <cfRule type="cellIs" dxfId="921" priority="21" operator="equal">
      <formula>"x"</formula>
    </cfRule>
  </conditionalFormatting>
  <conditionalFormatting sqref="R7:R12 R14:R18">
    <cfRule type="cellIs" dxfId="920" priority="20" operator="equal">
      <formula>"x"</formula>
    </cfRule>
  </conditionalFormatting>
  <conditionalFormatting sqref="Z7:Z12 Z14:Z18">
    <cfRule type="cellIs" dxfId="919" priority="19" operator="equal">
      <formula>"x"</formula>
    </cfRule>
  </conditionalFormatting>
  <conditionalFormatting sqref="AH7:AH12 AH14:AH18">
    <cfRule type="cellIs" dxfId="918" priority="18" operator="equal">
      <formula>"x"</formula>
    </cfRule>
  </conditionalFormatting>
  <conditionalFormatting sqref="AP7:AP18">
    <cfRule type="cellIs" dxfId="917" priority="17" operator="equal">
      <formula>"x"</formula>
    </cfRule>
  </conditionalFormatting>
  <conditionalFormatting sqref="AX7:AX18">
    <cfRule type="cellIs" dxfId="916" priority="16" operator="equal">
      <formula>"x"</formula>
    </cfRule>
  </conditionalFormatting>
  <conditionalFormatting sqref="P13">
    <cfRule type="cellIs" dxfId="915" priority="15" operator="equal">
      <formula>"x"</formula>
    </cfRule>
  </conditionalFormatting>
  <conditionalFormatting sqref="Q13">
    <cfRule type="cellIs" dxfId="914" priority="14" operator="equal">
      <formula>"x"</formula>
    </cfRule>
  </conditionalFormatting>
  <conditionalFormatting sqref="R13">
    <cfRule type="cellIs" dxfId="913" priority="13" operator="equal">
      <formula>"x"</formula>
    </cfRule>
  </conditionalFormatting>
  <conditionalFormatting sqref="T13:V13 X13:Z13">
    <cfRule type="cellIs" dxfId="912" priority="12" operator="equal">
      <formula>"x"</formula>
    </cfRule>
  </conditionalFormatting>
  <conditionalFormatting sqref="AB13:AD13 AF13:AH13">
    <cfRule type="cellIs" dxfId="911" priority="11" operator="equal">
      <formula>"x"</formula>
    </cfRule>
  </conditionalFormatting>
  <conditionalFormatting sqref="AJ13:AL13 AN13">
    <cfRule type="cellIs" dxfId="910" priority="10" operator="equal">
      <formula>"x"</formula>
    </cfRule>
  </conditionalFormatting>
  <conditionalFormatting sqref="G7:G18">
    <cfRule type="cellIs" dxfId="909" priority="9" operator="equal">
      <formula>"x"</formula>
    </cfRule>
  </conditionalFormatting>
  <conditionalFormatting sqref="O14:O18 O7:O12">
    <cfRule type="cellIs" dxfId="908" priority="8" operator="equal">
      <formula>"x"</formula>
    </cfRule>
  </conditionalFormatting>
  <conditionalFormatting sqref="O13">
    <cfRule type="cellIs" dxfId="907" priority="7" operator="equal">
      <formula>"x"</formula>
    </cfRule>
  </conditionalFormatting>
  <conditionalFormatting sqref="W14:W18 W7:W12">
    <cfRule type="cellIs" dxfId="906" priority="6" operator="equal">
      <formula>"x"</formula>
    </cfRule>
  </conditionalFormatting>
  <conditionalFormatting sqref="W13">
    <cfRule type="cellIs" dxfId="905" priority="5" operator="equal">
      <formula>"x"</formula>
    </cfRule>
  </conditionalFormatting>
  <conditionalFormatting sqref="AE14:AE18 AE7:AE12">
    <cfRule type="cellIs" dxfId="904" priority="4" operator="equal">
      <formula>"x"</formula>
    </cfRule>
  </conditionalFormatting>
  <conditionalFormatting sqref="AE13">
    <cfRule type="cellIs" dxfId="903" priority="3" operator="equal">
      <formula>"x"</formula>
    </cfRule>
  </conditionalFormatting>
  <conditionalFormatting sqref="AM7:AM18">
    <cfRule type="cellIs" dxfId="902" priority="2" operator="equal">
      <formula>"x"</formula>
    </cfRule>
  </conditionalFormatting>
  <conditionalFormatting sqref="AU7:AU18">
    <cfRule type="cellIs" dxfId="901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"/>
  <sheetViews>
    <sheetView workbookViewId="0">
      <selection activeCell="AD11" sqref="AD11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10" width="3.5703125" style="20" bestFit="1" customWidth="1"/>
    <col min="11" max="11" width="4.7109375" style="20" customWidth="1"/>
    <col min="12" max="18" width="3.5703125" style="20" customWidth="1"/>
    <col min="19" max="19" width="4.7109375" style="20" customWidth="1"/>
    <col min="20" max="26" width="3.5703125" style="20" customWidth="1"/>
    <col min="27" max="27" width="4.7109375" style="20" customWidth="1"/>
    <col min="28" max="34" width="3.5703125" style="20" customWidth="1"/>
    <col min="35" max="35" width="4.7109375" style="20" customWidth="1"/>
    <col min="36" max="42" width="3.5703125" style="20" customWidth="1"/>
    <col min="43" max="43" width="4.7109375" style="20" customWidth="1"/>
    <col min="44" max="50" width="3.5703125" style="20" customWidth="1"/>
    <col min="51" max="51" width="9.140625" style="20" customWidth="1"/>
    <col min="52" max="52" width="14.7109375" style="20" customWidth="1"/>
    <col min="53" max="53" width="10.7109375" style="20" customWidth="1"/>
    <col min="54" max="54" width="24.28515625" style="20" customWidth="1"/>
    <col min="55" max="55" width="24.140625" style="20" customWidth="1"/>
    <col min="56" max="56" width="9.140625" style="20"/>
    <col min="57" max="61" width="9.28515625" style="20" bestFit="1" customWidth="1"/>
    <col min="62" max="16384" width="9.140625" style="20"/>
  </cols>
  <sheetData>
    <row r="1" spans="1:62" x14ac:dyDescent="0.25">
      <c r="A1" s="2"/>
      <c r="B1" s="2"/>
      <c r="C1" s="2"/>
      <c r="D1" s="125" t="s">
        <v>53</v>
      </c>
      <c r="E1" s="125"/>
      <c r="F1" s="125"/>
      <c r="G1" s="125"/>
      <c r="H1" s="125"/>
      <c r="I1" s="125"/>
      <c r="J1" s="75"/>
      <c r="K1" s="2"/>
      <c r="L1" s="125"/>
      <c r="M1" s="125"/>
      <c r="N1" s="125"/>
      <c r="O1" s="125"/>
      <c r="P1" s="125"/>
      <c r="Q1" s="125"/>
      <c r="R1" s="75"/>
      <c r="S1" s="2"/>
      <c r="T1" s="125" t="s">
        <v>58</v>
      </c>
      <c r="U1" s="125"/>
      <c r="V1" s="125"/>
      <c r="W1" s="125"/>
      <c r="X1" s="125"/>
      <c r="Y1" s="125"/>
      <c r="Z1" s="75"/>
      <c r="AA1" s="2"/>
      <c r="AB1" s="125"/>
      <c r="AC1" s="125"/>
      <c r="AD1" s="125"/>
      <c r="AE1" s="125"/>
      <c r="AF1" s="125"/>
      <c r="AG1" s="125"/>
      <c r="AH1" s="75"/>
      <c r="AI1" s="2"/>
      <c r="AJ1" s="126" t="s">
        <v>42</v>
      </c>
      <c r="AK1" s="125"/>
      <c r="AL1" s="125"/>
      <c r="AM1" s="125"/>
      <c r="AN1" s="125"/>
      <c r="AO1" s="125"/>
      <c r="AP1" s="75"/>
      <c r="AQ1" s="2"/>
      <c r="AR1" s="125"/>
      <c r="AS1" s="125"/>
      <c r="AT1" s="125"/>
      <c r="AU1" s="125"/>
      <c r="AV1" s="125"/>
      <c r="AW1" s="125"/>
      <c r="AX1" s="75"/>
      <c r="AY1" s="2"/>
    </row>
    <row r="2" spans="1:62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125"/>
      <c r="J2" s="75"/>
      <c r="K2" s="7"/>
      <c r="L2" s="125"/>
      <c r="M2" s="125"/>
      <c r="N2" s="125"/>
      <c r="O2" s="125"/>
      <c r="P2" s="125"/>
      <c r="Q2" s="125"/>
      <c r="R2" s="75"/>
      <c r="S2" s="7"/>
      <c r="T2" s="125"/>
      <c r="U2" s="125"/>
      <c r="V2" s="125"/>
      <c r="W2" s="125"/>
      <c r="X2" s="125"/>
      <c r="Y2" s="125"/>
      <c r="Z2" s="75"/>
      <c r="AA2" s="7"/>
      <c r="AB2" s="125"/>
      <c r="AC2" s="125"/>
      <c r="AD2" s="125"/>
      <c r="AE2" s="125"/>
      <c r="AF2" s="125"/>
      <c r="AG2" s="125"/>
      <c r="AH2" s="75"/>
      <c r="AI2" s="7"/>
      <c r="AJ2" s="125"/>
      <c r="AK2" s="125"/>
      <c r="AL2" s="125"/>
      <c r="AM2" s="125"/>
      <c r="AN2" s="125"/>
      <c r="AO2" s="125"/>
      <c r="AP2" s="75"/>
      <c r="AQ2" s="7"/>
      <c r="AR2" s="125"/>
      <c r="AS2" s="125"/>
      <c r="AT2" s="125"/>
      <c r="AU2" s="125"/>
      <c r="AV2" s="125"/>
      <c r="AW2" s="125"/>
      <c r="AX2" s="75"/>
      <c r="AY2" s="2"/>
    </row>
    <row r="3" spans="1:62" ht="15.75" x14ac:dyDescent="0.25">
      <c r="A3" s="127">
        <v>36</v>
      </c>
      <c r="B3" s="127"/>
      <c r="C3" s="2"/>
      <c r="D3" s="128" t="s">
        <v>17</v>
      </c>
      <c r="E3" s="128"/>
      <c r="F3" s="128"/>
      <c r="G3" s="128"/>
      <c r="H3" s="128"/>
      <c r="I3" s="128"/>
      <c r="J3" s="76"/>
      <c r="K3" s="2"/>
      <c r="L3" s="128" t="s">
        <v>16</v>
      </c>
      <c r="M3" s="128"/>
      <c r="N3" s="128"/>
      <c r="O3" s="128"/>
      <c r="P3" s="128"/>
      <c r="Q3" s="128"/>
      <c r="R3" s="76"/>
      <c r="S3" s="2"/>
      <c r="T3" s="128" t="s">
        <v>15</v>
      </c>
      <c r="U3" s="128"/>
      <c r="V3" s="128"/>
      <c r="W3" s="128"/>
      <c r="X3" s="128"/>
      <c r="Y3" s="128"/>
      <c r="Z3" s="76"/>
      <c r="AA3" s="2"/>
      <c r="AB3" s="128" t="s">
        <v>14</v>
      </c>
      <c r="AC3" s="128"/>
      <c r="AD3" s="128"/>
      <c r="AE3" s="128"/>
      <c r="AF3" s="128"/>
      <c r="AG3" s="128"/>
      <c r="AH3" s="76"/>
      <c r="AI3" s="2"/>
      <c r="AJ3" s="128" t="s">
        <v>13</v>
      </c>
      <c r="AK3" s="128"/>
      <c r="AL3" s="128"/>
      <c r="AM3" s="128"/>
      <c r="AN3" s="128"/>
      <c r="AO3" s="128"/>
      <c r="AP3" s="76"/>
      <c r="AQ3" s="2"/>
      <c r="AR3" s="128" t="s">
        <v>12</v>
      </c>
      <c r="AS3" s="128"/>
      <c r="AT3" s="128"/>
      <c r="AU3" s="128"/>
      <c r="AV3" s="128"/>
      <c r="AW3" s="128"/>
      <c r="AX3" s="76"/>
      <c r="AY3" s="2"/>
    </row>
    <row r="4" spans="1:62" x14ac:dyDescent="0.25">
      <c r="A4" s="127"/>
      <c r="B4" s="127"/>
      <c r="C4" s="1"/>
      <c r="D4" s="130">
        <f>IFERROR(VLOOKUP(A3,Weeknummers!D:E,2,FALSE),"")</f>
        <v>43346</v>
      </c>
      <c r="E4" s="130"/>
      <c r="F4" s="130"/>
      <c r="G4" s="130"/>
      <c r="H4" s="130"/>
      <c r="I4" s="130"/>
      <c r="J4" s="78"/>
      <c r="K4" s="2"/>
      <c r="L4" s="130">
        <f>IFERROR(SUM(+D4+1),"")</f>
        <v>43347</v>
      </c>
      <c r="M4" s="130"/>
      <c r="N4" s="130"/>
      <c r="O4" s="130"/>
      <c r="P4" s="130"/>
      <c r="Q4" s="130"/>
      <c r="R4" s="78"/>
      <c r="S4" s="2"/>
      <c r="T4" s="130">
        <f>IFERROR(SUM(+L4+1),"")</f>
        <v>43348</v>
      </c>
      <c r="U4" s="130"/>
      <c r="V4" s="130"/>
      <c r="W4" s="130"/>
      <c r="X4" s="130"/>
      <c r="Y4" s="130"/>
      <c r="Z4" s="78"/>
      <c r="AA4" s="2"/>
      <c r="AB4" s="130">
        <f>IFERROR(SUM(+T4+1),"")</f>
        <v>43349</v>
      </c>
      <c r="AC4" s="130"/>
      <c r="AD4" s="130"/>
      <c r="AE4" s="130"/>
      <c r="AF4" s="130"/>
      <c r="AG4" s="130"/>
      <c r="AH4" s="78"/>
      <c r="AI4" s="2"/>
      <c r="AJ4" s="130">
        <f>IFERROR(SUM(+AB4+1),"")</f>
        <v>43350</v>
      </c>
      <c r="AK4" s="130"/>
      <c r="AL4" s="130"/>
      <c r="AM4" s="130"/>
      <c r="AN4" s="130"/>
      <c r="AO4" s="130"/>
      <c r="AP4" s="78"/>
      <c r="AQ4" s="2"/>
      <c r="AR4" s="131">
        <f>IFERROR(SUM(+AJ4+1),"")</f>
        <v>43351</v>
      </c>
      <c r="AS4" s="131"/>
      <c r="AT4" s="131"/>
      <c r="AU4" s="131"/>
      <c r="AV4" s="131"/>
      <c r="AW4" s="131"/>
      <c r="AX4" s="78"/>
      <c r="AY4" s="2"/>
    </row>
    <row r="5" spans="1:62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</v>
      </c>
      <c r="J5" s="10" t="s">
        <v>33</v>
      </c>
      <c r="K5" s="2"/>
      <c r="L5" s="10" t="s">
        <v>4</v>
      </c>
      <c r="M5" s="10" t="s">
        <v>0</v>
      </c>
      <c r="N5" s="10" t="s">
        <v>1</v>
      </c>
      <c r="O5" s="10" t="s">
        <v>45</v>
      </c>
      <c r="P5" s="10" t="s">
        <v>35</v>
      </c>
      <c r="Q5" s="10" t="s">
        <v>3</v>
      </c>
      <c r="R5" s="10" t="s">
        <v>33</v>
      </c>
      <c r="S5" s="2"/>
      <c r="T5" s="10" t="s">
        <v>4</v>
      </c>
      <c r="U5" s="10" t="s">
        <v>0</v>
      </c>
      <c r="V5" s="10" t="s">
        <v>1</v>
      </c>
      <c r="W5" s="10" t="s">
        <v>45</v>
      </c>
      <c r="X5" s="10" t="s">
        <v>35</v>
      </c>
      <c r="Y5" s="10" t="s">
        <v>3</v>
      </c>
      <c r="Z5" s="10" t="s">
        <v>33</v>
      </c>
      <c r="AA5" s="2"/>
      <c r="AB5" s="10" t="s">
        <v>4</v>
      </c>
      <c r="AC5" s="10" t="s">
        <v>0</v>
      </c>
      <c r="AD5" s="10" t="s">
        <v>1</v>
      </c>
      <c r="AE5" s="10" t="s">
        <v>45</v>
      </c>
      <c r="AF5" s="10" t="s">
        <v>35</v>
      </c>
      <c r="AG5" s="10" t="s">
        <v>3</v>
      </c>
      <c r="AH5" s="10" t="s">
        <v>33</v>
      </c>
      <c r="AI5" s="2"/>
      <c r="AJ5" s="10" t="s">
        <v>4</v>
      </c>
      <c r="AK5" s="10" t="s">
        <v>0</v>
      </c>
      <c r="AL5" s="10" t="s">
        <v>1</v>
      </c>
      <c r="AM5" s="10" t="s">
        <v>45</v>
      </c>
      <c r="AN5" s="10" t="s">
        <v>35</v>
      </c>
      <c r="AO5" s="10" t="s">
        <v>3</v>
      </c>
      <c r="AP5" s="10" t="s">
        <v>33</v>
      </c>
      <c r="AQ5" s="2"/>
      <c r="AR5" s="27" t="s">
        <v>4</v>
      </c>
      <c r="AS5" s="27" t="s">
        <v>0</v>
      </c>
      <c r="AT5" s="27" t="s">
        <v>1</v>
      </c>
      <c r="AU5" s="27" t="s">
        <v>45</v>
      </c>
      <c r="AV5" s="27" t="s">
        <v>35</v>
      </c>
      <c r="AW5" s="27" t="s">
        <v>3</v>
      </c>
      <c r="AX5" s="10" t="s">
        <v>33</v>
      </c>
      <c r="AY5" s="2"/>
      <c r="BB5" s="21" t="s">
        <v>20</v>
      </c>
      <c r="BC5" s="21" t="s">
        <v>21</v>
      </c>
      <c r="BE5" s="25" t="s">
        <v>11</v>
      </c>
      <c r="BF5" s="25">
        <v>0</v>
      </c>
      <c r="BG5" s="25" t="s">
        <v>24</v>
      </c>
      <c r="BH5" s="25" t="s">
        <v>25</v>
      </c>
      <c r="BI5" s="25" t="s">
        <v>26</v>
      </c>
      <c r="BJ5" s="20" t="s">
        <v>27</v>
      </c>
    </row>
    <row r="6" spans="1:62" s="34" customFormat="1" ht="24.95" customHeight="1" thickBot="1" x14ac:dyDescent="0.3">
      <c r="A6" s="29"/>
      <c r="B6" s="29"/>
      <c r="C6" s="30"/>
      <c r="D6" s="31" t="s">
        <v>29</v>
      </c>
      <c r="E6" s="31" t="s">
        <v>32</v>
      </c>
      <c r="F6" s="31" t="s">
        <v>30</v>
      </c>
      <c r="G6" s="31" t="s">
        <v>30</v>
      </c>
      <c r="H6" s="31" t="s">
        <v>31</v>
      </c>
      <c r="I6" s="31" t="s">
        <v>31</v>
      </c>
      <c r="J6" s="31" t="s">
        <v>31</v>
      </c>
      <c r="K6" s="24"/>
      <c r="L6" s="31" t="s">
        <v>31</v>
      </c>
      <c r="M6" s="31" t="s">
        <v>31</v>
      </c>
      <c r="N6" s="31" t="s">
        <v>30</v>
      </c>
      <c r="O6" s="31" t="s">
        <v>30</v>
      </c>
      <c r="P6" s="43" t="s">
        <v>32</v>
      </c>
      <c r="Q6" s="31" t="s">
        <v>31</v>
      </c>
      <c r="R6" s="31" t="s">
        <v>29</v>
      </c>
      <c r="S6" s="24"/>
      <c r="T6" s="31" t="s">
        <v>31</v>
      </c>
      <c r="U6" s="31" t="s">
        <v>29</v>
      </c>
      <c r="V6" s="31" t="s">
        <v>30</v>
      </c>
      <c r="W6" s="31" t="s">
        <v>30</v>
      </c>
      <c r="X6" s="31" t="s">
        <v>31</v>
      </c>
      <c r="Y6" s="42" t="s">
        <v>31</v>
      </c>
      <c r="Z6" s="31" t="s">
        <v>32</v>
      </c>
      <c r="AA6" s="24"/>
      <c r="AB6" s="31" t="s">
        <v>31</v>
      </c>
      <c r="AC6" s="31" t="s">
        <v>31</v>
      </c>
      <c r="AD6" s="31" t="s">
        <v>30</v>
      </c>
      <c r="AE6" s="31" t="s">
        <v>30</v>
      </c>
      <c r="AF6" s="43" t="s">
        <v>29</v>
      </c>
      <c r="AG6" s="42" t="s">
        <v>31</v>
      </c>
      <c r="AH6" s="31" t="s">
        <v>32</v>
      </c>
      <c r="AI6" s="24"/>
      <c r="AJ6" s="31" t="s">
        <v>32</v>
      </c>
      <c r="AK6" s="31" t="s">
        <v>31</v>
      </c>
      <c r="AL6" s="31" t="s">
        <v>30</v>
      </c>
      <c r="AM6" s="31" t="s">
        <v>30</v>
      </c>
      <c r="AN6" s="43" t="s">
        <v>30</v>
      </c>
      <c r="AO6" s="43" t="s">
        <v>29</v>
      </c>
      <c r="AP6" s="31" t="s">
        <v>31</v>
      </c>
      <c r="AQ6" s="24"/>
      <c r="AR6" s="32"/>
      <c r="AS6" s="33"/>
      <c r="AT6" s="33"/>
      <c r="AU6" s="33" t="s">
        <v>30</v>
      </c>
      <c r="AV6" s="33" t="s">
        <v>29</v>
      </c>
      <c r="AW6" s="33"/>
      <c r="AX6" s="33"/>
      <c r="AY6" s="24"/>
      <c r="BB6" s="35"/>
      <c r="BC6" s="35"/>
      <c r="BE6" s="79" t="s">
        <v>10</v>
      </c>
      <c r="BF6" s="79">
        <v>7</v>
      </c>
      <c r="BG6" s="79">
        <v>0.5</v>
      </c>
      <c r="BH6" s="79"/>
      <c r="BI6" s="79"/>
      <c r="BJ6" s="34" t="s">
        <v>28</v>
      </c>
    </row>
    <row r="7" spans="1:62" ht="24.95" customHeight="1" x14ac:dyDescent="0.25">
      <c r="A7" s="11" t="s">
        <v>10</v>
      </c>
      <c r="B7" s="11">
        <v>7</v>
      </c>
      <c r="C7" s="7"/>
      <c r="D7" s="45">
        <f t="shared" ref="D7:J7" si="0">IFERROR(IF(HLOOKUP(D$6,$BG$5:$BJ$18,2,FALSE)=0,"",HLOOKUP(D$6,$BG$5:$BJ$18,2,FALSE)),"")</f>
        <v>0.5</v>
      </c>
      <c r="E7" s="45" t="str">
        <f t="shared" si="0"/>
        <v/>
      </c>
      <c r="F7" s="45" t="str">
        <f t="shared" si="0"/>
        <v>x</v>
      </c>
      <c r="G7" s="45" t="str">
        <f t="shared" si="0"/>
        <v>x</v>
      </c>
      <c r="H7" s="45" t="str">
        <f t="shared" si="0"/>
        <v/>
      </c>
      <c r="I7" s="45" t="str">
        <f t="shared" si="0"/>
        <v/>
      </c>
      <c r="J7" s="45" t="str">
        <f t="shared" si="0"/>
        <v/>
      </c>
      <c r="K7" s="12"/>
      <c r="L7" s="45" t="str">
        <f t="shared" ref="L7:R7" si="1">IFERROR(IF(HLOOKUP(L$6,$BG$5:$BJ$18,2,FALSE)=0,"",HLOOKUP(L$6,$BG$5:$BJ$18,2,FALSE)),"")</f>
        <v/>
      </c>
      <c r="M7" s="45" t="str">
        <f t="shared" si="1"/>
        <v/>
      </c>
      <c r="N7" s="45" t="str">
        <f t="shared" si="1"/>
        <v>x</v>
      </c>
      <c r="O7" s="45" t="str">
        <f t="shared" si="1"/>
        <v>x</v>
      </c>
      <c r="P7" s="44" t="str">
        <f t="shared" si="1"/>
        <v/>
      </c>
      <c r="Q7" s="45" t="str">
        <f t="shared" si="1"/>
        <v/>
      </c>
      <c r="R7" s="45">
        <f t="shared" si="1"/>
        <v>0.5</v>
      </c>
      <c r="S7" s="12"/>
      <c r="T7" s="45" t="str">
        <f t="shared" ref="T7:Z7" si="2">IFERROR(IF(HLOOKUP(T$6,$BG$5:$BJ$18,2,FALSE)=0,"",HLOOKUP(T$6,$BG$5:$BJ$18,2,FALSE)),"")</f>
        <v/>
      </c>
      <c r="U7" s="45">
        <f t="shared" si="2"/>
        <v>0.5</v>
      </c>
      <c r="V7" s="45" t="str">
        <f t="shared" si="2"/>
        <v>x</v>
      </c>
      <c r="W7" s="45" t="str">
        <f t="shared" si="2"/>
        <v>x</v>
      </c>
      <c r="X7" s="45" t="str">
        <f t="shared" si="2"/>
        <v/>
      </c>
      <c r="Y7" s="39" t="str">
        <f t="shared" si="2"/>
        <v/>
      </c>
      <c r="Z7" s="45" t="str">
        <f t="shared" si="2"/>
        <v/>
      </c>
      <c r="AA7" s="12"/>
      <c r="AB7" s="45" t="str">
        <f t="shared" ref="AB7:AH7" si="3">IFERROR(IF(HLOOKUP(AB$6,$BG$5:$BJ$18,2,FALSE)=0,"",HLOOKUP(AB$6,$BG$5:$BJ$18,2,FALSE)),"")</f>
        <v/>
      </c>
      <c r="AC7" s="45" t="str">
        <f t="shared" si="3"/>
        <v/>
      </c>
      <c r="AD7" s="45" t="str">
        <f t="shared" si="3"/>
        <v>x</v>
      </c>
      <c r="AE7" s="45" t="str">
        <f t="shared" si="3"/>
        <v>x</v>
      </c>
      <c r="AF7" s="44">
        <f t="shared" si="3"/>
        <v>0.5</v>
      </c>
      <c r="AG7" s="39" t="str">
        <f t="shared" si="3"/>
        <v/>
      </c>
      <c r="AH7" s="45" t="str">
        <f t="shared" si="3"/>
        <v/>
      </c>
      <c r="AI7" s="12"/>
      <c r="AJ7" s="45" t="str">
        <f t="shared" ref="AJ7:AP7" si="4">IFERROR(IF(HLOOKUP(AJ$6,$BG$5:$BJ$18,2,FALSE)=0,"",HLOOKUP(AJ$6,$BG$5:$BJ$18,2,FALSE)),"")</f>
        <v/>
      </c>
      <c r="AK7" s="45" t="str">
        <f t="shared" si="4"/>
        <v/>
      </c>
      <c r="AL7" s="45" t="str">
        <f t="shared" si="4"/>
        <v>x</v>
      </c>
      <c r="AM7" s="45" t="str">
        <f t="shared" si="4"/>
        <v>x</v>
      </c>
      <c r="AN7" s="44" t="str">
        <f t="shared" si="4"/>
        <v>x</v>
      </c>
      <c r="AO7" s="44">
        <f t="shared" si="4"/>
        <v>0.5</v>
      </c>
      <c r="AP7" s="45" t="str">
        <f t="shared" si="4"/>
        <v/>
      </c>
      <c r="AQ7" s="12"/>
      <c r="AR7" s="45" t="str">
        <f t="shared" ref="AR7:AX7" si="5">IFERROR(IF(HLOOKUP(AR$6,$BG$5:$BJ$18,2,FALSE)=0,"",HLOOKUP(AR$6,$BG$5:$BJ$18,2,FALSE)),"")</f>
        <v/>
      </c>
      <c r="AS7" s="45" t="str">
        <f t="shared" si="5"/>
        <v/>
      </c>
      <c r="AT7" s="45" t="str">
        <f t="shared" si="5"/>
        <v/>
      </c>
      <c r="AU7" s="45" t="str">
        <f t="shared" si="5"/>
        <v>x</v>
      </c>
      <c r="AV7" s="45">
        <f t="shared" si="5"/>
        <v>0.5</v>
      </c>
      <c r="AW7" s="45" t="str">
        <f t="shared" si="5"/>
        <v/>
      </c>
      <c r="AX7" s="45" t="str">
        <f t="shared" si="5"/>
        <v/>
      </c>
      <c r="AY7" s="2"/>
      <c r="AZ7" s="13" t="s">
        <v>9</v>
      </c>
      <c r="BA7" s="14">
        <f>+D19+L19+T19+AB19+AJ19+AR19</f>
        <v>40</v>
      </c>
      <c r="BB7" s="38">
        <f>IFERROR(IF(SUMIF($D$5:$AW$5,"Megen",$D$7:$AW$7)=0,"",SUMIF($D$5:$AW$5,"Megen",$D$7:$AW$7))*2,"")</f>
        <v>1</v>
      </c>
      <c r="BC7" s="38">
        <f>IFERROR(IF(SUMIF($D$5:$AW$5,"Megen",$D$18:$AW$18)=0,"",SUMIF($D$5:$AW$5,"Megen",$D$18:$AW$18)*2),"")</f>
        <v>1</v>
      </c>
      <c r="BE7" s="25">
        <v>7</v>
      </c>
      <c r="BF7" s="25">
        <v>8</v>
      </c>
      <c r="BG7" s="25">
        <v>1</v>
      </c>
      <c r="BH7" s="25"/>
      <c r="BI7" s="25"/>
      <c r="BJ7" s="34" t="s">
        <v>28</v>
      </c>
    </row>
    <row r="8" spans="1:62" ht="24.95" customHeight="1" x14ac:dyDescent="0.25">
      <c r="A8" s="11">
        <v>7</v>
      </c>
      <c r="B8" s="11">
        <v>8</v>
      </c>
      <c r="C8" s="22"/>
      <c r="D8" s="45">
        <f t="shared" ref="D8:J8" si="6">IFERROR(IF(HLOOKUP(D$6,$BG$5:$BJ$18,3,FALSE)=0,"",HLOOKUP(D$6,$BG$5:$BJ$18,3,FALSE)),"")</f>
        <v>1</v>
      </c>
      <c r="E8" s="45" t="str">
        <f t="shared" si="6"/>
        <v/>
      </c>
      <c r="F8" s="45" t="str">
        <f t="shared" si="6"/>
        <v>x</v>
      </c>
      <c r="G8" s="45" t="str">
        <f t="shared" si="6"/>
        <v>x</v>
      </c>
      <c r="H8" s="45" t="str">
        <f t="shared" si="6"/>
        <v/>
      </c>
      <c r="I8" s="45" t="str">
        <f t="shared" si="6"/>
        <v/>
      </c>
      <c r="J8" s="45" t="str">
        <f t="shared" si="6"/>
        <v/>
      </c>
      <c r="K8" s="12"/>
      <c r="L8" s="45" t="str">
        <f t="shared" ref="L8:R8" si="7">IFERROR(IF(HLOOKUP(L$6,$BG$5:$BJ$18,3,FALSE)=0,"",HLOOKUP(L$6,$BG$5:$BJ$18,3,FALSE)),"")</f>
        <v/>
      </c>
      <c r="M8" s="45" t="str">
        <f t="shared" si="7"/>
        <v/>
      </c>
      <c r="N8" s="45" t="str">
        <f t="shared" si="7"/>
        <v>x</v>
      </c>
      <c r="O8" s="45" t="str">
        <f t="shared" si="7"/>
        <v>x</v>
      </c>
      <c r="P8" s="44" t="str">
        <f t="shared" si="7"/>
        <v/>
      </c>
      <c r="Q8" s="45" t="str">
        <f t="shared" si="7"/>
        <v/>
      </c>
      <c r="R8" s="45">
        <f t="shared" si="7"/>
        <v>1</v>
      </c>
      <c r="S8" s="12"/>
      <c r="T8" s="45" t="str">
        <f t="shared" ref="T8:Z8" si="8">IFERROR(IF(HLOOKUP(T$6,$BG$5:$BJ$18,3,FALSE)=0,"",HLOOKUP(T$6,$BG$5:$BJ$18,3,FALSE)),"")</f>
        <v/>
      </c>
      <c r="U8" s="46">
        <f t="shared" si="8"/>
        <v>1</v>
      </c>
      <c r="V8" s="45" t="str">
        <f t="shared" si="8"/>
        <v>x</v>
      </c>
      <c r="W8" s="45" t="str">
        <f t="shared" si="8"/>
        <v>x</v>
      </c>
      <c r="X8" s="45" t="str">
        <f t="shared" si="8"/>
        <v/>
      </c>
      <c r="Y8" s="39" t="str">
        <f t="shared" si="8"/>
        <v/>
      </c>
      <c r="Z8" s="45" t="str">
        <f t="shared" si="8"/>
        <v/>
      </c>
      <c r="AA8" s="12"/>
      <c r="AB8" s="45" t="str">
        <f t="shared" ref="AB8:AH8" si="9">IFERROR(IF(HLOOKUP(AB$6,$BG$5:$BJ$18,3,FALSE)=0,"",HLOOKUP(AB$6,$BG$5:$BJ$18,3,FALSE)),"")</f>
        <v/>
      </c>
      <c r="AC8" s="45" t="str">
        <f t="shared" si="9"/>
        <v/>
      </c>
      <c r="AD8" s="45" t="str">
        <f t="shared" si="9"/>
        <v>x</v>
      </c>
      <c r="AE8" s="45" t="str">
        <f t="shared" si="9"/>
        <v>x</v>
      </c>
      <c r="AF8" s="44">
        <f t="shared" si="9"/>
        <v>1</v>
      </c>
      <c r="AG8" s="39" t="str">
        <f t="shared" si="9"/>
        <v/>
      </c>
      <c r="AH8" s="45" t="str">
        <f t="shared" si="9"/>
        <v/>
      </c>
      <c r="AI8" s="12"/>
      <c r="AJ8" s="45" t="str">
        <f t="shared" ref="AJ8:AP8" si="10">IFERROR(IF(HLOOKUP(AJ$6,$BG$5:$BJ$18,3,FALSE)=0,"",HLOOKUP(AJ$6,$BG$5:$BJ$18,3,FALSE)),"")</f>
        <v/>
      </c>
      <c r="AK8" s="45" t="str">
        <f t="shared" si="10"/>
        <v/>
      </c>
      <c r="AL8" s="45" t="str">
        <f t="shared" si="10"/>
        <v>x</v>
      </c>
      <c r="AM8" s="45" t="str">
        <f t="shared" si="10"/>
        <v>x</v>
      </c>
      <c r="AN8" s="44" t="str">
        <f t="shared" si="10"/>
        <v>x</v>
      </c>
      <c r="AO8" s="39">
        <f t="shared" si="10"/>
        <v>1</v>
      </c>
      <c r="AP8" s="45" t="str">
        <f t="shared" si="10"/>
        <v/>
      </c>
      <c r="AQ8" s="12"/>
      <c r="AR8" s="45" t="str">
        <f t="shared" ref="AR8:AX8" si="11">IFERROR(IF(HLOOKUP(AR$6,$BG$5:$BJ$18,3,FALSE)=0,"",HLOOKUP(AR$6,$BG$5:$BJ$18,3,FALSE)),"")</f>
        <v/>
      </c>
      <c r="AS8" s="45" t="str">
        <f t="shared" si="11"/>
        <v/>
      </c>
      <c r="AT8" s="45" t="str">
        <f t="shared" si="11"/>
        <v/>
      </c>
      <c r="AU8" s="45" t="str">
        <f t="shared" si="11"/>
        <v>x</v>
      </c>
      <c r="AV8" s="45">
        <f t="shared" si="11"/>
        <v>1</v>
      </c>
      <c r="AW8" s="45" t="str">
        <f t="shared" si="11"/>
        <v/>
      </c>
      <c r="AX8" s="45" t="str">
        <f t="shared" si="11"/>
        <v/>
      </c>
      <c r="AY8" s="2"/>
      <c r="AZ8" s="15" t="s">
        <v>8</v>
      </c>
      <c r="BA8" s="16">
        <f>+E19+M19+U19+AC19+AK19+AS19</f>
        <v>40</v>
      </c>
      <c r="BB8" s="38">
        <f>IFERROR(IF(SUMIF($D$5:$AW$5,"Miguitte",$D$7:$AW$7)=0,"",SUMIF($D$5:$AW$5,"Miguitte",$D$7:$AW$7))*2,"")</f>
        <v>1</v>
      </c>
      <c r="BC8" s="38">
        <f>IFERROR(IF(SUMIF($D$5:$AW$5,"Miguitte",$D$18:$AW$18)=0,"",SUMIF($D$5:$AW$5,"Miguitte",$D$18:$AW$18)*2),"")</f>
        <v>1</v>
      </c>
      <c r="BE8" s="25">
        <v>8</v>
      </c>
      <c r="BF8" s="25">
        <v>9</v>
      </c>
      <c r="BG8" s="25">
        <v>1</v>
      </c>
      <c r="BH8" s="25">
        <v>0.5</v>
      </c>
      <c r="BI8" s="25">
        <v>1</v>
      </c>
      <c r="BJ8" s="34" t="s">
        <v>28</v>
      </c>
    </row>
    <row r="9" spans="1:62" ht="24.95" customHeight="1" x14ac:dyDescent="0.25">
      <c r="A9" s="11">
        <v>8</v>
      </c>
      <c r="B9" s="11">
        <v>9</v>
      </c>
      <c r="C9" s="22"/>
      <c r="D9" s="45">
        <f t="shared" ref="D9:J9" si="12">IFERROR(IF(HLOOKUP(D$6,$BG$5:$BJ$18,4,FALSE)=0,"",HLOOKUP(D$6,$BG$5:$BJ$18,4,FALSE)),"")</f>
        <v>1</v>
      </c>
      <c r="E9" s="45">
        <f t="shared" si="12"/>
        <v>0.5</v>
      </c>
      <c r="F9" s="45" t="str">
        <f t="shared" si="12"/>
        <v>x</v>
      </c>
      <c r="G9" s="45" t="str">
        <f t="shared" si="12"/>
        <v>x</v>
      </c>
      <c r="H9" s="45">
        <f t="shared" si="12"/>
        <v>1</v>
      </c>
      <c r="I9" s="45">
        <f t="shared" si="12"/>
        <v>1</v>
      </c>
      <c r="J9" s="45">
        <f t="shared" si="12"/>
        <v>1</v>
      </c>
      <c r="K9" s="12"/>
      <c r="L9" s="45">
        <f t="shared" ref="L9:R9" si="13">IFERROR(IF(HLOOKUP(L$6,$BG$5:$BJ$18,4,FALSE)=0,"",HLOOKUP(L$6,$BG$5:$BJ$18,4,FALSE)),"")</f>
        <v>1</v>
      </c>
      <c r="M9" s="45">
        <f t="shared" si="13"/>
        <v>1</v>
      </c>
      <c r="N9" s="45" t="str">
        <f t="shared" si="13"/>
        <v>x</v>
      </c>
      <c r="O9" s="45" t="str">
        <f t="shared" si="13"/>
        <v>x</v>
      </c>
      <c r="P9" s="44">
        <f t="shared" si="13"/>
        <v>0.5</v>
      </c>
      <c r="Q9" s="45">
        <f t="shared" si="13"/>
        <v>1</v>
      </c>
      <c r="R9" s="45">
        <f t="shared" si="13"/>
        <v>1</v>
      </c>
      <c r="S9" s="12"/>
      <c r="T9" s="45">
        <f t="shared" ref="T9:Z9" si="14">IFERROR(IF(HLOOKUP(T$6,$BG$5:$BJ$18,4,FALSE)=0,"",HLOOKUP(T$6,$BG$5:$BJ$18,4,FALSE)),"")</f>
        <v>1</v>
      </c>
      <c r="U9" s="46">
        <f t="shared" si="14"/>
        <v>1</v>
      </c>
      <c r="V9" s="45" t="str">
        <f t="shared" si="14"/>
        <v>x</v>
      </c>
      <c r="W9" s="45" t="str">
        <f t="shared" si="14"/>
        <v>x</v>
      </c>
      <c r="X9" s="45">
        <f t="shared" si="14"/>
        <v>1</v>
      </c>
      <c r="Y9" s="39">
        <f t="shared" si="14"/>
        <v>1</v>
      </c>
      <c r="Z9" s="45">
        <f t="shared" si="14"/>
        <v>0.5</v>
      </c>
      <c r="AA9" s="12"/>
      <c r="AB9" s="45">
        <f t="shared" ref="AB9:AH9" si="15">IFERROR(IF(HLOOKUP(AB$6,$BG$5:$BJ$18,4,FALSE)=0,"",HLOOKUP(AB$6,$BG$5:$BJ$18,4,FALSE)),"")</f>
        <v>1</v>
      </c>
      <c r="AC9" s="45">
        <f t="shared" si="15"/>
        <v>1</v>
      </c>
      <c r="AD9" s="45" t="str">
        <f t="shared" si="15"/>
        <v>x</v>
      </c>
      <c r="AE9" s="45" t="str">
        <f t="shared" si="15"/>
        <v>x</v>
      </c>
      <c r="AF9" s="44">
        <f t="shared" si="15"/>
        <v>1</v>
      </c>
      <c r="AG9" s="39">
        <f t="shared" si="15"/>
        <v>1</v>
      </c>
      <c r="AH9" s="45">
        <f t="shared" si="15"/>
        <v>0.5</v>
      </c>
      <c r="AI9" s="12"/>
      <c r="AJ9" s="45">
        <f t="shared" ref="AJ9:AP9" si="16">IFERROR(IF(HLOOKUP(AJ$6,$BG$5:$BJ$18,4,FALSE)=0,"",HLOOKUP(AJ$6,$BG$5:$BJ$18,4,FALSE)),"")</f>
        <v>0.5</v>
      </c>
      <c r="AK9" s="45">
        <f t="shared" si="16"/>
        <v>1</v>
      </c>
      <c r="AL9" s="45" t="str">
        <f t="shared" si="16"/>
        <v>x</v>
      </c>
      <c r="AM9" s="45" t="str">
        <f t="shared" si="16"/>
        <v>x</v>
      </c>
      <c r="AN9" s="44" t="str">
        <f t="shared" si="16"/>
        <v>x</v>
      </c>
      <c r="AO9" s="39">
        <f t="shared" si="16"/>
        <v>1</v>
      </c>
      <c r="AP9" s="45">
        <f t="shared" si="16"/>
        <v>1</v>
      </c>
      <c r="AQ9" s="12"/>
      <c r="AR9" s="45" t="str">
        <f t="shared" ref="AR9:AX9" si="17">IFERROR(IF(HLOOKUP(AR$6,$BG$5:$BJ$18,4,FALSE)=0,"",HLOOKUP(AR$6,$BG$5:$BJ$18,4,FALSE)),"")</f>
        <v/>
      </c>
      <c r="AS9" s="45" t="str">
        <f t="shared" si="17"/>
        <v/>
      </c>
      <c r="AT9" s="45" t="str">
        <f t="shared" si="17"/>
        <v/>
      </c>
      <c r="AU9" s="45" t="str">
        <f t="shared" si="17"/>
        <v>x</v>
      </c>
      <c r="AV9" s="45">
        <f t="shared" si="17"/>
        <v>1</v>
      </c>
      <c r="AW9" s="45" t="str">
        <f t="shared" si="17"/>
        <v/>
      </c>
      <c r="AX9" s="45" t="str">
        <f t="shared" si="17"/>
        <v/>
      </c>
      <c r="AY9" s="2"/>
      <c r="AZ9" s="15" t="s">
        <v>7</v>
      </c>
      <c r="BA9" s="16">
        <f>+F19+N19+V19+AD19+AL19+AT19</f>
        <v>0</v>
      </c>
      <c r="BB9" s="38" t="str">
        <f>IFERROR(IF(SUMIF($D$5:$AW$5,"Tim",$D$7:$AW$7)=0,"",SUMIF($D$5:$AW$5,"Tim",$D$7:$AW$7))*2,"")</f>
        <v/>
      </c>
      <c r="BC9" s="38" t="str">
        <f>IFERROR(IF(SUMIF($D$5:$AW$5,"Tim",$D$18:$AW$18)=0,"",SUMIF($D$5:$AW$5,"Tim",$D$18:$AW$18)*2),"")</f>
        <v/>
      </c>
      <c r="BE9" s="25">
        <v>9</v>
      </c>
      <c r="BF9" s="25">
        <v>10</v>
      </c>
      <c r="BG9" s="25">
        <v>1</v>
      </c>
      <c r="BH9" s="25">
        <v>1</v>
      </c>
      <c r="BI9" s="25">
        <v>1</v>
      </c>
      <c r="BJ9" s="34" t="s">
        <v>28</v>
      </c>
    </row>
    <row r="10" spans="1:62" ht="24.95" customHeight="1" x14ac:dyDescent="0.25">
      <c r="A10" s="11">
        <v>9</v>
      </c>
      <c r="B10" s="11">
        <v>10</v>
      </c>
      <c r="C10" s="22"/>
      <c r="D10" s="45">
        <f t="shared" ref="D10:J10" si="18">IFERROR(IF(HLOOKUP(D$6,$BG$5:$BJ$18,5,FALSE)=0,"",HLOOKUP(D$6,$BG$5:$BJ$18,5,FALSE)),"")</f>
        <v>1</v>
      </c>
      <c r="E10" s="45">
        <f t="shared" si="18"/>
        <v>1</v>
      </c>
      <c r="F10" s="45" t="str">
        <f t="shared" si="18"/>
        <v>x</v>
      </c>
      <c r="G10" s="45" t="str">
        <f t="shared" si="18"/>
        <v>x</v>
      </c>
      <c r="H10" s="45">
        <f t="shared" si="18"/>
        <v>1</v>
      </c>
      <c r="I10" s="45">
        <f t="shared" si="18"/>
        <v>1</v>
      </c>
      <c r="J10" s="45">
        <f t="shared" si="18"/>
        <v>1</v>
      </c>
      <c r="K10" s="12"/>
      <c r="L10" s="45">
        <f t="shared" ref="L10:R10" si="19">IFERROR(IF(HLOOKUP(L$6,$BG$5:$BJ$18,5,FALSE)=0,"",HLOOKUP(L$6,$BG$5:$BJ$18,5,FALSE)),"")</f>
        <v>1</v>
      </c>
      <c r="M10" s="45">
        <f t="shared" si="19"/>
        <v>1</v>
      </c>
      <c r="N10" s="45" t="str">
        <f t="shared" si="19"/>
        <v>x</v>
      </c>
      <c r="O10" s="45" t="str">
        <f t="shared" si="19"/>
        <v>x</v>
      </c>
      <c r="P10" s="44">
        <f t="shared" si="19"/>
        <v>1</v>
      </c>
      <c r="Q10" s="45">
        <f t="shared" si="19"/>
        <v>1</v>
      </c>
      <c r="R10" s="45">
        <f t="shared" si="19"/>
        <v>1</v>
      </c>
      <c r="S10" s="12"/>
      <c r="T10" s="45">
        <f t="shared" ref="T10:Z10" si="20">IFERROR(IF(HLOOKUP(T$6,$BG$5:$BJ$18,5,FALSE)=0,"",HLOOKUP(T$6,$BG$5:$BJ$18,5,FALSE)),"")</f>
        <v>1</v>
      </c>
      <c r="U10" s="46">
        <f t="shared" si="20"/>
        <v>1</v>
      </c>
      <c r="V10" s="45" t="str">
        <f t="shared" si="20"/>
        <v>x</v>
      </c>
      <c r="W10" s="45" t="str">
        <f t="shared" si="20"/>
        <v>x</v>
      </c>
      <c r="X10" s="45">
        <f t="shared" si="20"/>
        <v>1</v>
      </c>
      <c r="Y10" s="39">
        <f t="shared" si="20"/>
        <v>1</v>
      </c>
      <c r="Z10" s="45">
        <f t="shared" si="20"/>
        <v>1</v>
      </c>
      <c r="AA10" s="12"/>
      <c r="AB10" s="45">
        <f t="shared" ref="AB10:AH10" si="21">IFERROR(IF(HLOOKUP(AB$6,$BG$5:$BJ$18,5,FALSE)=0,"",HLOOKUP(AB$6,$BG$5:$BJ$18,5,FALSE)),"")</f>
        <v>1</v>
      </c>
      <c r="AC10" s="45">
        <f t="shared" si="21"/>
        <v>1</v>
      </c>
      <c r="AD10" s="45" t="str">
        <f t="shared" si="21"/>
        <v>x</v>
      </c>
      <c r="AE10" s="45" t="str">
        <f t="shared" si="21"/>
        <v>x</v>
      </c>
      <c r="AF10" s="44">
        <f t="shared" si="21"/>
        <v>1</v>
      </c>
      <c r="AG10" s="39">
        <f t="shared" si="21"/>
        <v>1</v>
      </c>
      <c r="AH10" s="45">
        <f t="shared" si="21"/>
        <v>1</v>
      </c>
      <c r="AI10" s="12"/>
      <c r="AJ10" s="45">
        <f t="shared" ref="AJ10:AP10" si="22">IFERROR(IF(HLOOKUP(AJ$6,$BG$5:$BJ$18,5,FALSE)=0,"",HLOOKUP(AJ$6,$BG$5:$BJ$18,5,FALSE)),"")</f>
        <v>1</v>
      </c>
      <c r="AK10" s="45">
        <f t="shared" si="22"/>
        <v>1</v>
      </c>
      <c r="AL10" s="45" t="str">
        <f t="shared" si="22"/>
        <v>x</v>
      </c>
      <c r="AM10" s="45" t="str">
        <f t="shared" si="22"/>
        <v>x</v>
      </c>
      <c r="AN10" s="44" t="str">
        <f t="shared" si="22"/>
        <v>x</v>
      </c>
      <c r="AO10" s="39">
        <f t="shared" si="22"/>
        <v>1</v>
      </c>
      <c r="AP10" s="45">
        <f t="shared" si="22"/>
        <v>1</v>
      </c>
      <c r="AQ10" s="12"/>
      <c r="AR10" s="45" t="str">
        <f t="shared" ref="AR10:AX10" si="23">IFERROR(IF(HLOOKUP(AR$6,$BG$5:$BJ$18,5,FALSE)=0,"",HLOOKUP(AR$6,$BG$5:$BJ$18,5,FALSE)),"")</f>
        <v/>
      </c>
      <c r="AS10" s="45" t="str">
        <f t="shared" si="23"/>
        <v/>
      </c>
      <c r="AT10" s="45" t="str">
        <f t="shared" si="23"/>
        <v/>
      </c>
      <c r="AU10" s="45" t="str">
        <f t="shared" si="23"/>
        <v>x</v>
      </c>
      <c r="AV10" s="45">
        <f t="shared" si="23"/>
        <v>1</v>
      </c>
      <c r="AW10" s="45" t="str">
        <f t="shared" si="23"/>
        <v/>
      </c>
      <c r="AX10" s="45" t="str">
        <f t="shared" si="23"/>
        <v/>
      </c>
      <c r="AY10" s="2"/>
      <c r="AZ10" s="15" t="s">
        <v>37</v>
      </c>
      <c r="BA10" s="16">
        <f>+H19+P19+X19+AF19+AN19+AV19</f>
        <v>37.5</v>
      </c>
      <c r="BB10" s="38">
        <f>IFERROR(IF(SUMIF($D$5:$AW$5,"David",$D$7:$AW$7)=0,"",SUMIF($D$5:$AW$5,"David",$D$7:$AW$7))*2,"")</f>
        <v>2</v>
      </c>
      <c r="BC10" s="38">
        <f>IFERROR(IF(SUMIF($D$5:$AW$5,"David",$D$18:$AW$18)=0,"",SUMIF($D$5:$AW$5,"David",$D$18:$AW$18)*2),"")</f>
        <v>1</v>
      </c>
      <c r="BE10" s="25">
        <v>10</v>
      </c>
      <c r="BF10" s="25">
        <v>11</v>
      </c>
      <c r="BG10" s="25">
        <v>1</v>
      </c>
      <c r="BH10" s="25">
        <v>1</v>
      </c>
      <c r="BI10" s="25">
        <v>1</v>
      </c>
      <c r="BJ10" s="34" t="s">
        <v>28</v>
      </c>
    </row>
    <row r="11" spans="1:62" ht="24.95" customHeight="1" x14ac:dyDescent="0.25">
      <c r="A11" s="11">
        <v>10</v>
      </c>
      <c r="B11" s="11">
        <v>11</v>
      </c>
      <c r="C11" s="22"/>
      <c r="D11" s="45">
        <f t="shared" ref="D11:J11" si="24">IFERROR(IF(HLOOKUP(D$6,$BG$5:$BJ$18,6,FALSE)=0,"",HLOOKUP(D$6,$BG$5:$BJ$18,6,FALSE)),"")</f>
        <v>1</v>
      </c>
      <c r="E11" s="45">
        <f t="shared" si="24"/>
        <v>1</v>
      </c>
      <c r="F11" s="45" t="str">
        <f t="shared" si="24"/>
        <v>x</v>
      </c>
      <c r="G11" s="45" t="str">
        <f t="shared" si="24"/>
        <v>x</v>
      </c>
      <c r="H11" s="45">
        <f t="shared" si="24"/>
        <v>1</v>
      </c>
      <c r="I11" s="45">
        <f t="shared" si="24"/>
        <v>1</v>
      </c>
      <c r="J11" s="45">
        <f t="shared" si="24"/>
        <v>1</v>
      </c>
      <c r="K11" s="12"/>
      <c r="L11" s="45">
        <f t="shared" ref="L11:R11" si="25">IFERROR(IF(HLOOKUP(L$6,$BG$5:$BJ$18,6,FALSE)=0,"",HLOOKUP(L$6,$BG$5:$BJ$18,6,FALSE)),"")</f>
        <v>1</v>
      </c>
      <c r="M11" s="45">
        <f t="shared" si="25"/>
        <v>1</v>
      </c>
      <c r="N11" s="45" t="str">
        <f t="shared" si="25"/>
        <v>x</v>
      </c>
      <c r="O11" s="45" t="str">
        <f t="shared" si="25"/>
        <v>x</v>
      </c>
      <c r="P11" s="44">
        <f t="shared" si="25"/>
        <v>1</v>
      </c>
      <c r="Q11" s="45">
        <f t="shared" si="25"/>
        <v>1</v>
      </c>
      <c r="R11" s="45">
        <f t="shared" si="25"/>
        <v>1</v>
      </c>
      <c r="S11" s="12"/>
      <c r="T11" s="45">
        <f t="shared" ref="T11:Z11" si="26">IFERROR(IF(HLOOKUP(T$6,$BG$5:$BJ$18,6,FALSE)=0,"",HLOOKUP(T$6,$BG$5:$BJ$18,6,FALSE)),"")</f>
        <v>1</v>
      </c>
      <c r="U11" s="45">
        <f t="shared" si="26"/>
        <v>1</v>
      </c>
      <c r="V11" s="45" t="str">
        <f t="shared" si="26"/>
        <v>x</v>
      </c>
      <c r="W11" s="45" t="str">
        <f t="shared" si="26"/>
        <v>x</v>
      </c>
      <c r="X11" s="45">
        <f t="shared" si="26"/>
        <v>1</v>
      </c>
      <c r="Y11" s="39">
        <f t="shared" si="26"/>
        <v>1</v>
      </c>
      <c r="Z11" s="45">
        <f t="shared" si="26"/>
        <v>1</v>
      </c>
      <c r="AA11" s="12"/>
      <c r="AB11" s="45">
        <f t="shared" ref="AB11:AH11" si="27">IFERROR(IF(HLOOKUP(AB$6,$BG$5:$BJ$18,6,FALSE)=0,"",HLOOKUP(AB$6,$BG$5:$BJ$18,6,FALSE)),"")</f>
        <v>1</v>
      </c>
      <c r="AC11" s="39">
        <f t="shared" si="27"/>
        <v>1</v>
      </c>
      <c r="AD11" s="45" t="str">
        <f t="shared" si="27"/>
        <v>x</v>
      </c>
      <c r="AE11" s="45" t="str">
        <f t="shared" si="27"/>
        <v>x</v>
      </c>
      <c r="AF11" s="44">
        <f t="shared" si="27"/>
        <v>1</v>
      </c>
      <c r="AG11" s="39">
        <f t="shared" si="27"/>
        <v>1</v>
      </c>
      <c r="AH11" s="45">
        <f t="shared" si="27"/>
        <v>1</v>
      </c>
      <c r="AI11" s="12"/>
      <c r="AJ11" s="45">
        <f t="shared" ref="AJ11:AP11" si="28">IFERROR(IF(HLOOKUP(AJ$6,$BG$5:$BJ$18,6,FALSE)=0,"",HLOOKUP(AJ$6,$BG$5:$BJ$18,6,FALSE)),"")</f>
        <v>1</v>
      </c>
      <c r="AK11" s="45">
        <f t="shared" si="28"/>
        <v>1</v>
      </c>
      <c r="AL11" s="45" t="str">
        <f t="shared" si="28"/>
        <v>x</v>
      </c>
      <c r="AM11" s="45" t="str">
        <f t="shared" si="28"/>
        <v>x</v>
      </c>
      <c r="AN11" s="44" t="str">
        <f t="shared" si="28"/>
        <v>x</v>
      </c>
      <c r="AO11" s="39">
        <f t="shared" si="28"/>
        <v>1</v>
      </c>
      <c r="AP11" s="45">
        <f t="shared" si="28"/>
        <v>1</v>
      </c>
      <c r="AQ11" s="12"/>
      <c r="AR11" s="45" t="str">
        <f t="shared" ref="AR11:AX11" si="29">IFERROR(IF(HLOOKUP(AR$6,$BG$5:$BJ$18,6,FALSE)=0,"",HLOOKUP(AR$6,$BG$5:$BJ$18,6,FALSE)),"")</f>
        <v/>
      </c>
      <c r="AS11" s="45" t="str">
        <f t="shared" si="29"/>
        <v/>
      </c>
      <c r="AT11" s="45" t="str">
        <f t="shared" si="29"/>
        <v/>
      </c>
      <c r="AU11" s="45" t="str">
        <f t="shared" si="29"/>
        <v>x</v>
      </c>
      <c r="AV11" s="45">
        <f t="shared" si="29"/>
        <v>1</v>
      </c>
      <c r="AW11" s="45" t="str">
        <f t="shared" si="29"/>
        <v/>
      </c>
      <c r="AX11" s="45" t="str">
        <f t="shared" si="29"/>
        <v/>
      </c>
      <c r="AY11" s="2"/>
      <c r="AZ11" s="15" t="s">
        <v>46</v>
      </c>
      <c r="BA11" s="16">
        <f>+G19+O19+W19+AE19+AU19+AM19</f>
        <v>0</v>
      </c>
      <c r="BB11" s="38" t="str">
        <f>IFERROR(IF(SUMIF($D$5:$AW$5,"Emre",$D$7:$AW$7)=0,"",SUMIF($D$5:$AW$5,"Emre",$D$7:$AW$7))*2,"")</f>
        <v/>
      </c>
      <c r="BC11" s="38" t="str">
        <f>IFERROR(IF(SUMIF($D$5:$AW$5,"Emre",$D$18:$AW$18)=0,"",SUMIF($D$5:$AW$5,"Emre",$D$18:$AW$18)*2),"")</f>
        <v/>
      </c>
      <c r="BE11" s="25">
        <v>11</v>
      </c>
      <c r="BF11" s="25">
        <v>12</v>
      </c>
      <c r="BG11" s="25">
        <v>1</v>
      </c>
      <c r="BH11" s="25">
        <v>1</v>
      </c>
      <c r="BI11" s="25">
        <v>1</v>
      </c>
      <c r="BJ11" s="34" t="s">
        <v>28</v>
      </c>
    </row>
    <row r="12" spans="1:62" ht="24.95" customHeight="1" x14ac:dyDescent="0.25">
      <c r="A12" s="11">
        <v>11</v>
      </c>
      <c r="B12" s="11">
        <v>12</v>
      </c>
      <c r="C12" s="22"/>
      <c r="D12" s="45">
        <f t="shared" ref="D12:J12" si="30">IFERROR(IF(HLOOKUP(D$6,$BG$5:$BJ$18,7,FALSE)=0,"",HLOOKUP(D$6,$BG$5:$BJ$18,7,FALSE)),"")</f>
        <v>1</v>
      </c>
      <c r="E12" s="45">
        <f t="shared" si="30"/>
        <v>1</v>
      </c>
      <c r="F12" s="45" t="str">
        <f t="shared" si="30"/>
        <v>x</v>
      </c>
      <c r="G12" s="45" t="str">
        <f t="shared" si="30"/>
        <v>x</v>
      </c>
      <c r="H12" s="45">
        <f t="shared" si="30"/>
        <v>1</v>
      </c>
      <c r="I12" s="45">
        <f t="shared" si="30"/>
        <v>1</v>
      </c>
      <c r="J12" s="45">
        <f t="shared" si="30"/>
        <v>1</v>
      </c>
      <c r="K12" s="12"/>
      <c r="L12" s="45">
        <f t="shared" ref="L12:R12" si="31">IFERROR(IF(HLOOKUP(L$6,$BG$5:$BJ$18,7,FALSE)=0,"",HLOOKUP(L$6,$BG$5:$BJ$18,7,FALSE)),"")</f>
        <v>1</v>
      </c>
      <c r="M12" s="45">
        <f t="shared" si="31"/>
        <v>1</v>
      </c>
      <c r="N12" s="45" t="str">
        <f t="shared" si="31"/>
        <v>x</v>
      </c>
      <c r="O12" s="45" t="str">
        <f t="shared" si="31"/>
        <v>x</v>
      </c>
      <c r="P12" s="44">
        <f t="shared" si="31"/>
        <v>1</v>
      </c>
      <c r="Q12" s="45">
        <f t="shared" si="31"/>
        <v>1</v>
      </c>
      <c r="R12" s="45">
        <f t="shared" si="31"/>
        <v>1</v>
      </c>
      <c r="S12" s="12"/>
      <c r="T12" s="45">
        <f t="shared" ref="T12:Z12" si="32">IFERROR(IF(HLOOKUP(T$6,$BG$5:$BJ$18,7,FALSE)=0,"",HLOOKUP(T$6,$BG$5:$BJ$18,7,FALSE)),"")</f>
        <v>1</v>
      </c>
      <c r="U12" s="45">
        <f t="shared" si="32"/>
        <v>1</v>
      </c>
      <c r="V12" s="45" t="str">
        <f t="shared" si="32"/>
        <v>x</v>
      </c>
      <c r="W12" s="45" t="str">
        <f t="shared" si="32"/>
        <v>x</v>
      </c>
      <c r="X12" s="45">
        <f t="shared" si="32"/>
        <v>1</v>
      </c>
      <c r="Y12" s="39">
        <f t="shared" si="32"/>
        <v>1</v>
      </c>
      <c r="Z12" s="45">
        <f t="shared" si="32"/>
        <v>1</v>
      </c>
      <c r="AA12" s="12"/>
      <c r="AB12" s="45">
        <f t="shared" ref="AB12:AH12" si="33">IFERROR(IF(HLOOKUP(AB$6,$BG$5:$BJ$18,7,FALSE)=0,"",HLOOKUP(AB$6,$BG$5:$BJ$18,7,FALSE)),"")</f>
        <v>1</v>
      </c>
      <c r="AC12" s="45">
        <f t="shared" si="33"/>
        <v>1</v>
      </c>
      <c r="AD12" s="45" t="str">
        <f t="shared" si="33"/>
        <v>x</v>
      </c>
      <c r="AE12" s="45" t="str">
        <f t="shared" si="33"/>
        <v>x</v>
      </c>
      <c r="AF12" s="44">
        <f t="shared" si="33"/>
        <v>1</v>
      </c>
      <c r="AG12" s="39">
        <f t="shared" si="33"/>
        <v>1</v>
      </c>
      <c r="AH12" s="45">
        <f t="shared" si="33"/>
        <v>1</v>
      </c>
      <c r="AI12" s="12"/>
      <c r="AJ12" s="45">
        <f t="shared" ref="AJ12:AP12" si="34">IFERROR(IF(HLOOKUP(AJ$6,$BG$5:$BJ$18,7,FALSE)=0,"",HLOOKUP(AJ$6,$BG$5:$BJ$18,7,FALSE)),"")</f>
        <v>1</v>
      </c>
      <c r="AK12" s="45">
        <f t="shared" si="34"/>
        <v>1</v>
      </c>
      <c r="AL12" s="45" t="str">
        <f t="shared" si="34"/>
        <v>x</v>
      </c>
      <c r="AM12" s="45" t="str">
        <f t="shared" si="34"/>
        <v>x</v>
      </c>
      <c r="AN12" s="44" t="str">
        <f t="shared" si="34"/>
        <v>x</v>
      </c>
      <c r="AO12" s="39">
        <f t="shared" si="34"/>
        <v>1</v>
      </c>
      <c r="AP12" s="45">
        <f t="shared" si="34"/>
        <v>1</v>
      </c>
      <c r="AQ12" s="12"/>
      <c r="AR12" s="45" t="str">
        <f t="shared" ref="AR12:AX12" si="35">IFERROR(IF(HLOOKUP(AR$6,$BG$5:$BJ$18,7,FALSE)=0,"",HLOOKUP(AR$6,$BG$5:$BJ$18,7,FALSE)),"")</f>
        <v/>
      </c>
      <c r="AS12" s="45" t="str">
        <f t="shared" si="35"/>
        <v/>
      </c>
      <c r="AT12" s="45" t="str">
        <f t="shared" si="35"/>
        <v/>
      </c>
      <c r="AU12" s="45" t="str">
        <f t="shared" si="35"/>
        <v>x</v>
      </c>
      <c r="AV12" s="45">
        <f t="shared" si="35"/>
        <v>1</v>
      </c>
      <c r="AW12" s="45" t="str">
        <f t="shared" si="35"/>
        <v/>
      </c>
      <c r="AX12" s="45" t="str">
        <f t="shared" si="35"/>
        <v/>
      </c>
      <c r="AY12" s="2"/>
      <c r="AZ12" s="15" t="s">
        <v>6</v>
      </c>
      <c r="BA12" s="16">
        <f>+I19+Q19+Y19+AG19+AO19+AW19</f>
        <v>40</v>
      </c>
      <c r="BB12" s="38">
        <f>IFERROR(IF(SUMIF($D$5:$AW$5,"Niek",$D$7:$AW$7)=0,"",SUMIF($D$5:$AW$5,"Niek",$D$7:$AW$7))*2,"")</f>
        <v>1</v>
      </c>
      <c r="BC12" s="38" t="str">
        <f>IFERROR(IF(SUMIF($D$5:$AW$5,"Niek",$D$18:$AW$18)=0,"",SUMIF($D$5:$AW$5,"Niek",$D$18:$AW$18)*2),"")</f>
        <v/>
      </c>
      <c r="BE12" s="25">
        <v>12</v>
      </c>
      <c r="BF12" s="25">
        <v>13</v>
      </c>
      <c r="BG12" s="25">
        <v>0.5</v>
      </c>
      <c r="BH12" s="25">
        <v>0.5</v>
      </c>
      <c r="BI12" s="25">
        <v>0.5</v>
      </c>
      <c r="BJ12" s="34" t="s">
        <v>28</v>
      </c>
    </row>
    <row r="13" spans="1:62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37"/>
      <c r="K13" s="2"/>
      <c r="L13" s="37"/>
      <c r="M13" s="37"/>
      <c r="N13" s="37"/>
      <c r="O13" s="37"/>
      <c r="P13" s="41"/>
      <c r="Q13" s="37"/>
      <c r="R13" s="37"/>
      <c r="S13" s="2"/>
      <c r="T13" s="37"/>
      <c r="U13" s="37"/>
      <c r="V13" s="37"/>
      <c r="W13" s="45"/>
      <c r="X13" s="37"/>
      <c r="Y13" s="40"/>
      <c r="Z13" s="37"/>
      <c r="AA13" s="2"/>
      <c r="AB13" s="37"/>
      <c r="AC13" s="45"/>
      <c r="AD13" s="37"/>
      <c r="AE13" s="45"/>
      <c r="AF13" s="41"/>
      <c r="AG13" s="40"/>
      <c r="AH13" s="37"/>
      <c r="AI13" s="2"/>
      <c r="AJ13" s="37"/>
      <c r="AK13" s="37"/>
      <c r="AL13" s="45"/>
      <c r="AM13" s="45"/>
      <c r="AN13" s="41"/>
      <c r="AO13" s="40"/>
      <c r="AP13" s="37"/>
      <c r="AQ13" s="2"/>
      <c r="AR13" s="37"/>
      <c r="AS13" s="37"/>
      <c r="AT13" s="37"/>
      <c r="AU13" s="37"/>
      <c r="AV13" s="37"/>
      <c r="AW13" s="37"/>
      <c r="AX13" s="37"/>
      <c r="AY13" s="2"/>
      <c r="AZ13" s="15" t="s">
        <v>34</v>
      </c>
      <c r="BA13" s="16">
        <f>+J19+R19+Z19+AH19+AP19+AX19</f>
        <v>40</v>
      </c>
      <c r="BB13" s="38">
        <f>IFERROR(IF(SUMIF($D$5:$AW$5,"Stefan",$D$7:$AW$7)=0,"",SUMIF($D$5:$AW$5,"Stefan",$D$7:$AW$7))*2,"")</f>
        <v>1</v>
      </c>
      <c r="BC13" s="38">
        <f>IFERROR(IF(SUMIF($D$5:$AW$5,"Stefan",$D$18:$AW$18)=0,"",SUMIF($D$5:$AW$5,"Stefan",$D$18:$AW$18)*2),"")</f>
        <v>2</v>
      </c>
      <c r="BE13" s="25">
        <v>13</v>
      </c>
      <c r="BF13" s="25">
        <v>14</v>
      </c>
      <c r="BG13" s="25">
        <v>1</v>
      </c>
      <c r="BH13" s="25">
        <v>1</v>
      </c>
      <c r="BI13" s="25">
        <v>1</v>
      </c>
      <c r="BJ13" s="34" t="s">
        <v>28</v>
      </c>
    </row>
    <row r="14" spans="1:62" ht="24.95" customHeight="1" x14ac:dyDescent="0.25">
      <c r="A14" s="11">
        <v>13</v>
      </c>
      <c r="B14" s="11">
        <v>14</v>
      </c>
      <c r="C14" s="22"/>
      <c r="D14" s="45">
        <f t="shared" ref="D14:J14" si="36">IFERROR(IF(HLOOKUP(D$6,$BG$5:$BJ$18,9,FALSE)=0,"",HLOOKUP(D$6,$BG$5:$BJ$18,9,FALSE)),"")</f>
        <v>1</v>
      </c>
      <c r="E14" s="45">
        <f t="shared" si="36"/>
        <v>1</v>
      </c>
      <c r="F14" s="45" t="str">
        <f t="shared" si="36"/>
        <v>x</v>
      </c>
      <c r="G14" s="45" t="str">
        <f t="shared" si="36"/>
        <v>x</v>
      </c>
      <c r="H14" s="45">
        <f t="shared" si="36"/>
        <v>1</v>
      </c>
      <c r="I14" s="45">
        <f t="shared" si="36"/>
        <v>1</v>
      </c>
      <c r="J14" s="45">
        <f t="shared" si="36"/>
        <v>1</v>
      </c>
      <c r="K14" s="12"/>
      <c r="L14" s="45">
        <f t="shared" ref="L14:R14" si="37">IFERROR(IF(HLOOKUP(L$6,$BG$5:$BJ$18,9,FALSE)=0,"",HLOOKUP(L$6,$BG$5:$BJ$18,9,FALSE)),"")</f>
        <v>1</v>
      </c>
      <c r="M14" s="45">
        <f t="shared" si="37"/>
        <v>1</v>
      </c>
      <c r="N14" s="45" t="str">
        <f t="shared" si="37"/>
        <v>x</v>
      </c>
      <c r="O14" s="45" t="str">
        <f t="shared" si="37"/>
        <v>x</v>
      </c>
      <c r="P14" s="44">
        <f t="shared" si="37"/>
        <v>1</v>
      </c>
      <c r="Q14" s="45">
        <f t="shared" si="37"/>
        <v>1</v>
      </c>
      <c r="R14" s="45">
        <f t="shared" si="37"/>
        <v>1</v>
      </c>
      <c r="S14" s="12"/>
      <c r="T14" s="45">
        <f t="shared" ref="T14:Z14" si="38">IFERROR(IF(HLOOKUP(T$6,$BG$5:$BJ$18,9,FALSE)=0,"",HLOOKUP(T$6,$BG$5:$BJ$18,9,FALSE)),"")</f>
        <v>1</v>
      </c>
      <c r="U14" s="45">
        <f t="shared" si="38"/>
        <v>1</v>
      </c>
      <c r="V14" s="45" t="str">
        <f t="shared" si="38"/>
        <v>x</v>
      </c>
      <c r="W14" s="45" t="str">
        <f t="shared" si="38"/>
        <v>x</v>
      </c>
      <c r="X14" s="45">
        <f t="shared" si="38"/>
        <v>1</v>
      </c>
      <c r="Y14" s="39">
        <f t="shared" si="38"/>
        <v>1</v>
      </c>
      <c r="Z14" s="45">
        <f t="shared" si="38"/>
        <v>1</v>
      </c>
      <c r="AA14" s="12"/>
      <c r="AB14" s="45">
        <f t="shared" ref="AB14:AH14" si="39">IFERROR(IF(HLOOKUP(AB$6,$BG$5:$BJ$18,9,FALSE)=0,"",HLOOKUP(AB$6,$BG$5:$BJ$18,9,FALSE)),"")</f>
        <v>1</v>
      </c>
      <c r="AC14" s="45">
        <f t="shared" si="39"/>
        <v>1</v>
      </c>
      <c r="AD14" s="45" t="str">
        <f t="shared" si="39"/>
        <v>x</v>
      </c>
      <c r="AE14" s="45" t="str">
        <f t="shared" si="39"/>
        <v>x</v>
      </c>
      <c r="AF14" s="44">
        <f t="shared" si="39"/>
        <v>1</v>
      </c>
      <c r="AG14" s="39">
        <f t="shared" si="39"/>
        <v>1</v>
      </c>
      <c r="AH14" s="45">
        <f t="shared" si="39"/>
        <v>1</v>
      </c>
      <c r="AI14" s="12"/>
      <c r="AJ14" s="45">
        <f t="shared" ref="AJ14:AP14" si="40">IFERROR(IF(HLOOKUP(AJ$6,$BG$5:$BJ$18,9,FALSE)=0,"",HLOOKUP(AJ$6,$BG$5:$BJ$18,9,FALSE)),"")</f>
        <v>1</v>
      </c>
      <c r="AK14" s="45">
        <f t="shared" si="40"/>
        <v>1</v>
      </c>
      <c r="AL14" s="45" t="str">
        <f t="shared" si="40"/>
        <v>x</v>
      </c>
      <c r="AM14" s="45" t="str">
        <f t="shared" si="40"/>
        <v>x</v>
      </c>
      <c r="AN14" s="44" t="str">
        <f t="shared" si="40"/>
        <v>x</v>
      </c>
      <c r="AO14" s="39">
        <f t="shared" si="40"/>
        <v>1</v>
      </c>
      <c r="AP14" s="45">
        <f t="shared" si="40"/>
        <v>1</v>
      </c>
      <c r="AQ14" s="12"/>
      <c r="AR14" s="26"/>
      <c r="AS14" s="26"/>
      <c r="AT14" s="26"/>
      <c r="AU14" s="26"/>
      <c r="AV14" s="26"/>
      <c r="AW14" s="26"/>
      <c r="AX14" s="26"/>
      <c r="AY14" s="2"/>
      <c r="BB14" s="80" t="str">
        <f>IF(SUM(BB7:BB13)=0,"LET OP, NIETS INGEVULD!!","Goed bezig!!")</f>
        <v>Goed bezig!!</v>
      </c>
      <c r="BC14" s="80" t="str">
        <f>IF(SUM(BC7:BC13)=0,"LET OP, NIETS INGEVULD!!","Goed bezig!!")</f>
        <v>Goed bezig!!</v>
      </c>
      <c r="BE14" s="25">
        <v>14</v>
      </c>
      <c r="BF14" s="25">
        <v>15</v>
      </c>
      <c r="BG14" s="25">
        <v>1</v>
      </c>
      <c r="BH14" s="25">
        <v>1</v>
      </c>
      <c r="BI14" s="25">
        <v>1</v>
      </c>
      <c r="BJ14" s="34" t="s">
        <v>28</v>
      </c>
    </row>
    <row r="15" spans="1:62" ht="24.95" customHeight="1" x14ac:dyDescent="0.25">
      <c r="A15" s="11">
        <v>14</v>
      </c>
      <c r="B15" s="11">
        <v>15</v>
      </c>
      <c r="C15" s="22"/>
      <c r="D15" s="45">
        <f t="shared" ref="D15:J15" si="41">IFERROR(IF(HLOOKUP(D$6,$BG$5:$BJ$18,10,FALSE)=0,"",HLOOKUP(D$6,$BG$5:$BJ$18,10,FALSE)),"")</f>
        <v>1</v>
      </c>
      <c r="E15" s="45">
        <f t="shared" si="41"/>
        <v>1</v>
      </c>
      <c r="F15" s="45" t="str">
        <f t="shared" si="41"/>
        <v>x</v>
      </c>
      <c r="G15" s="45" t="str">
        <f t="shared" si="41"/>
        <v>x</v>
      </c>
      <c r="H15" s="45">
        <f t="shared" si="41"/>
        <v>1</v>
      </c>
      <c r="I15" s="45">
        <f t="shared" si="41"/>
        <v>1</v>
      </c>
      <c r="J15" s="45">
        <f t="shared" si="41"/>
        <v>1</v>
      </c>
      <c r="K15" s="12"/>
      <c r="L15" s="45">
        <f t="shared" ref="L15:R15" si="42">IFERROR(IF(HLOOKUP(L$6,$BG$5:$BJ$18,10,FALSE)=0,"",HLOOKUP(L$6,$BG$5:$BJ$18,10,FALSE)),"")</f>
        <v>1</v>
      </c>
      <c r="M15" s="45">
        <f t="shared" si="42"/>
        <v>1</v>
      </c>
      <c r="N15" s="45" t="str">
        <f t="shared" si="42"/>
        <v>x</v>
      </c>
      <c r="O15" s="45" t="str">
        <f t="shared" si="42"/>
        <v>x</v>
      </c>
      <c r="P15" s="44">
        <f t="shared" si="42"/>
        <v>1</v>
      </c>
      <c r="Q15" s="45">
        <f t="shared" si="42"/>
        <v>1</v>
      </c>
      <c r="R15" s="45">
        <f t="shared" si="42"/>
        <v>1</v>
      </c>
      <c r="S15" s="12"/>
      <c r="T15" s="45">
        <f t="shared" ref="T15:Z15" si="43">IFERROR(IF(HLOOKUP(T$6,$BG$5:$BJ$18,10,FALSE)=0,"",HLOOKUP(T$6,$BG$5:$BJ$18,10,FALSE)),"")</f>
        <v>1</v>
      </c>
      <c r="U15" s="45">
        <f t="shared" si="43"/>
        <v>1</v>
      </c>
      <c r="V15" s="45" t="str">
        <f t="shared" si="43"/>
        <v>x</v>
      </c>
      <c r="W15" s="45" t="str">
        <f t="shared" si="43"/>
        <v>x</v>
      </c>
      <c r="X15" s="45">
        <f t="shared" si="43"/>
        <v>1</v>
      </c>
      <c r="Y15" s="39">
        <f t="shared" si="43"/>
        <v>1</v>
      </c>
      <c r="Z15" s="45">
        <f t="shared" si="43"/>
        <v>1</v>
      </c>
      <c r="AA15" s="12"/>
      <c r="AB15" s="45">
        <f t="shared" ref="AB15:AH15" si="44">IFERROR(IF(HLOOKUP(AB$6,$BG$5:$BJ$18,10,FALSE)=0,"",HLOOKUP(AB$6,$BG$5:$BJ$18,10,FALSE)),"")</f>
        <v>1</v>
      </c>
      <c r="AC15" s="45">
        <f t="shared" si="44"/>
        <v>1</v>
      </c>
      <c r="AD15" s="45" t="str">
        <f t="shared" si="44"/>
        <v>x</v>
      </c>
      <c r="AE15" s="45" t="str">
        <f t="shared" si="44"/>
        <v>x</v>
      </c>
      <c r="AF15" s="44">
        <f t="shared" si="44"/>
        <v>1</v>
      </c>
      <c r="AG15" s="39">
        <f t="shared" si="44"/>
        <v>1</v>
      </c>
      <c r="AH15" s="45">
        <f t="shared" si="44"/>
        <v>1</v>
      </c>
      <c r="AI15" s="12"/>
      <c r="AJ15" s="45">
        <f t="shared" ref="AJ15:AP15" si="45">IFERROR(IF(HLOOKUP(AJ$6,$BG$5:$BJ$18,10,FALSE)=0,"",HLOOKUP(AJ$6,$BG$5:$BJ$18,10,FALSE)),"")</f>
        <v>1</v>
      </c>
      <c r="AK15" s="45">
        <f t="shared" si="45"/>
        <v>1</v>
      </c>
      <c r="AL15" s="45" t="str">
        <f t="shared" si="45"/>
        <v>x</v>
      </c>
      <c r="AM15" s="45" t="str">
        <f t="shared" si="45"/>
        <v>x</v>
      </c>
      <c r="AN15" s="44" t="str">
        <f t="shared" si="45"/>
        <v>x</v>
      </c>
      <c r="AO15" s="39">
        <f t="shared" si="45"/>
        <v>1</v>
      </c>
      <c r="AP15" s="45">
        <f t="shared" si="45"/>
        <v>1</v>
      </c>
      <c r="AQ15" s="12"/>
      <c r="AR15" s="26"/>
      <c r="AS15" s="26"/>
      <c r="AT15" s="26"/>
      <c r="AU15" s="26"/>
      <c r="AV15" s="26"/>
      <c r="AW15" s="26"/>
      <c r="AX15" s="26"/>
      <c r="AY15" s="2"/>
      <c r="BE15" s="25">
        <v>15</v>
      </c>
      <c r="BF15" s="25">
        <v>16</v>
      </c>
      <c r="BG15" s="25">
        <v>0.5</v>
      </c>
      <c r="BH15" s="25">
        <v>1</v>
      </c>
      <c r="BI15" s="25">
        <v>1</v>
      </c>
      <c r="BJ15" s="34" t="s">
        <v>28</v>
      </c>
    </row>
    <row r="16" spans="1:62" ht="24.95" customHeight="1" x14ac:dyDescent="0.25">
      <c r="A16" s="11">
        <v>15</v>
      </c>
      <c r="B16" s="11">
        <v>16</v>
      </c>
      <c r="C16" s="22"/>
      <c r="D16" s="45">
        <f t="shared" ref="D16:J16" si="46">IFERROR(IF(HLOOKUP(D$6,$BG$5:$BJ$18,11,FALSE)=0,"",HLOOKUP(D$6,$BG$5:$BJ$18,11,FALSE)),"")</f>
        <v>0.5</v>
      </c>
      <c r="E16" s="45">
        <f t="shared" si="46"/>
        <v>1</v>
      </c>
      <c r="F16" s="45" t="str">
        <f t="shared" si="46"/>
        <v>x</v>
      </c>
      <c r="G16" s="45" t="str">
        <f t="shared" si="46"/>
        <v>x</v>
      </c>
      <c r="H16" s="45">
        <f t="shared" si="46"/>
        <v>1</v>
      </c>
      <c r="I16" s="45">
        <f t="shared" si="46"/>
        <v>1</v>
      </c>
      <c r="J16" s="45">
        <f t="shared" si="46"/>
        <v>1</v>
      </c>
      <c r="K16" s="12"/>
      <c r="L16" s="45">
        <f t="shared" ref="L16:R16" si="47">IFERROR(IF(HLOOKUP(L$6,$BG$5:$BJ$18,11,FALSE)=0,"",HLOOKUP(L$6,$BG$5:$BJ$18,11,FALSE)),"")</f>
        <v>1</v>
      </c>
      <c r="M16" s="45">
        <f t="shared" si="47"/>
        <v>1</v>
      </c>
      <c r="N16" s="45" t="str">
        <f t="shared" si="47"/>
        <v>x</v>
      </c>
      <c r="O16" s="45" t="str">
        <f t="shared" si="47"/>
        <v>x</v>
      </c>
      <c r="P16" s="44">
        <f t="shared" si="47"/>
        <v>1</v>
      </c>
      <c r="Q16" s="45">
        <f t="shared" si="47"/>
        <v>1</v>
      </c>
      <c r="R16" s="45">
        <f t="shared" si="47"/>
        <v>0.5</v>
      </c>
      <c r="S16" s="12"/>
      <c r="T16" s="45">
        <f t="shared" ref="T16:Z16" si="48">IFERROR(IF(HLOOKUP(T$6,$BG$5:$BJ$18,11,FALSE)=0,"",HLOOKUP(T$6,$BG$5:$BJ$18,11,FALSE)),"")</f>
        <v>1</v>
      </c>
      <c r="U16" s="45">
        <f t="shared" si="48"/>
        <v>0.5</v>
      </c>
      <c r="V16" s="45" t="str">
        <f t="shared" si="48"/>
        <v>x</v>
      </c>
      <c r="W16" s="45" t="str">
        <f t="shared" si="48"/>
        <v>x</v>
      </c>
      <c r="X16" s="45">
        <f t="shared" si="48"/>
        <v>1</v>
      </c>
      <c r="Y16" s="39">
        <f t="shared" si="48"/>
        <v>1</v>
      </c>
      <c r="Z16" s="45">
        <f t="shared" si="48"/>
        <v>1</v>
      </c>
      <c r="AA16" s="12"/>
      <c r="AB16" s="45">
        <f t="shared" ref="AB16:AH16" si="49">IFERROR(IF(HLOOKUP(AB$6,$BG$5:$BJ$18,11,FALSE)=0,"",HLOOKUP(AB$6,$BG$5:$BJ$18,11,FALSE)),"")</f>
        <v>1</v>
      </c>
      <c r="AC16" s="45">
        <f t="shared" si="49"/>
        <v>1</v>
      </c>
      <c r="AD16" s="45" t="str">
        <f t="shared" si="49"/>
        <v>x</v>
      </c>
      <c r="AE16" s="45" t="str">
        <f t="shared" si="49"/>
        <v>x</v>
      </c>
      <c r="AF16" s="44">
        <f t="shared" si="49"/>
        <v>0.5</v>
      </c>
      <c r="AG16" s="39">
        <f t="shared" si="49"/>
        <v>1</v>
      </c>
      <c r="AH16" s="45">
        <f t="shared" si="49"/>
        <v>1</v>
      </c>
      <c r="AI16" s="12"/>
      <c r="AJ16" s="45">
        <f t="shared" ref="AJ16:AP16" si="50">IFERROR(IF(HLOOKUP(AJ$6,$BG$5:$BJ$18,11,FALSE)=0,"",HLOOKUP(AJ$6,$BG$5:$BJ$18,11,FALSE)),"")</f>
        <v>1</v>
      </c>
      <c r="AK16" s="45">
        <f t="shared" si="50"/>
        <v>1</v>
      </c>
      <c r="AL16" s="45" t="str">
        <f t="shared" si="50"/>
        <v>x</v>
      </c>
      <c r="AM16" s="45" t="str">
        <f t="shared" si="50"/>
        <v>x</v>
      </c>
      <c r="AN16" s="44" t="str">
        <f t="shared" si="50"/>
        <v>x</v>
      </c>
      <c r="AO16" s="39">
        <f t="shared" si="50"/>
        <v>0.5</v>
      </c>
      <c r="AP16" s="45">
        <f t="shared" si="50"/>
        <v>1</v>
      </c>
      <c r="AQ16" s="12"/>
      <c r="AR16" s="26"/>
      <c r="AS16" s="26"/>
      <c r="AT16" s="26"/>
      <c r="AU16" s="26"/>
      <c r="AV16" s="26"/>
      <c r="AW16" s="26"/>
      <c r="AX16" s="26"/>
      <c r="AY16" s="2"/>
      <c r="BE16" s="25">
        <v>16</v>
      </c>
      <c r="BF16" s="25">
        <v>17</v>
      </c>
      <c r="BG16" s="25"/>
      <c r="BH16" s="25">
        <v>1</v>
      </c>
      <c r="BI16" s="25">
        <v>1</v>
      </c>
      <c r="BJ16" s="34" t="s">
        <v>28</v>
      </c>
    </row>
    <row r="17" spans="1:62" ht="24.95" customHeight="1" x14ac:dyDescent="0.25">
      <c r="A17" s="11">
        <v>16</v>
      </c>
      <c r="B17" s="11">
        <v>17</v>
      </c>
      <c r="C17" s="22"/>
      <c r="D17" s="45" t="str">
        <f t="shared" ref="D17:J17" si="51">IFERROR(IF(HLOOKUP(D$6,$BG$5:$BJ$18,12,FALSE)=0,"",HLOOKUP(D$6,$BG$5:$BJ$18,12,FALSE)),"")</f>
        <v/>
      </c>
      <c r="E17" s="45">
        <f t="shared" si="51"/>
        <v>1</v>
      </c>
      <c r="F17" s="45" t="str">
        <f t="shared" si="51"/>
        <v>x</v>
      </c>
      <c r="G17" s="45" t="str">
        <f t="shared" si="51"/>
        <v>x</v>
      </c>
      <c r="H17" s="45">
        <f t="shared" si="51"/>
        <v>1</v>
      </c>
      <c r="I17" s="45">
        <f t="shared" si="51"/>
        <v>1</v>
      </c>
      <c r="J17" s="45">
        <f t="shared" si="51"/>
        <v>1</v>
      </c>
      <c r="K17" s="12"/>
      <c r="L17" s="45">
        <f t="shared" ref="L17:R17" si="52">IFERROR(IF(HLOOKUP(L$6,$BG$5:$BJ$18,12,FALSE)=0,"",HLOOKUP(L$6,$BG$5:$BJ$18,12,FALSE)),"")</f>
        <v>1</v>
      </c>
      <c r="M17" s="45">
        <f t="shared" si="52"/>
        <v>1</v>
      </c>
      <c r="N17" s="45" t="str">
        <f t="shared" si="52"/>
        <v>x</v>
      </c>
      <c r="O17" s="45" t="str">
        <f t="shared" si="52"/>
        <v>x</v>
      </c>
      <c r="P17" s="44">
        <f t="shared" si="52"/>
        <v>1</v>
      </c>
      <c r="Q17" s="45">
        <f t="shared" si="52"/>
        <v>1</v>
      </c>
      <c r="R17" s="45" t="str">
        <f t="shared" si="52"/>
        <v/>
      </c>
      <c r="S17" s="12"/>
      <c r="T17" s="45">
        <f t="shared" ref="T17:Z17" si="53">IFERROR(IF(HLOOKUP(T$6,$BG$5:$BJ$18,12,FALSE)=0,"",HLOOKUP(T$6,$BG$5:$BJ$18,12,FALSE)),"")</f>
        <v>1</v>
      </c>
      <c r="U17" s="45" t="str">
        <f t="shared" si="53"/>
        <v/>
      </c>
      <c r="V17" s="45" t="str">
        <f t="shared" si="53"/>
        <v>x</v>
      </c>
      <c r="W17" s="45" t="str">
        <f t="shared" si="53"/>
        <v>x</v>
      </c>
      <c r="X17" s="45">
        <f t="shared" si="53"/>
        <v>1</v>
      </c>
      <c r="Y17" s="39">
        <f t="shared" si="53"/>
        <v>1</v>
      </c>
      <c r="Z17" s="45">
        <f t="shared" si="53"/>
        <v>1</v>
      </c>
      <c r="AA17" s="12"/>
      <c r="AB17" s="45">
        <f t="shared" ref="AB17:AH17" si="54">IFERROR(IF(HLOOKUP(AB$6,$BG$5:$BJ$18,12,FALSE)=0,"",HLOOKUP(AB$6,$BG$5:$BJ$18,12,FALSE)),"")</f>
        <v>1</v>
      </c>
      <c r="AC17" s="45">
        <f t="shared" si="54"/>
        <v>1</v>
      </c>
      <c r="AD17" s="45" t="str">
        <f t="shared" si="54"/>
        <v>x</v>
      </c>
      <c r="AE17" s="45" t="str">
        <f t="shared" si="54"/>
        <v>x</v>
      </c>
      <c r="AF17" s="44" t="str">
        <f t="shared" si="54"/>
        <v/>
      </c>
      <c r="AG17" s="39">
        <f t="shared" si="54"/>
        <v>1</v>
      </c>
      <c r="AH17" s="45">
        <f t="shared" si="54"/>
        <v>1</v>
      </c>
      <c r="AI17" s="12"/>
      <c r="AJ17" s="45">
        <f t="shared" ref="AJ17:AP17" si="55">IFERROR(IF(HLOOKUP(AJ$6,$BG$5:$BJ$18,12,FALSE)=0,"",HLOOKUP(AJ$6,$BG$5:$BJ$18,12,FALSE)),"")</f>
        <v>1</v>
      </c>
      <c r="AK17" s="45">
        <f t="shared" si="55"/>
        <v>1</v>
      </c>
      <c r="AL17" s="45" t="str">
        <f t="shared" si="55"/>
        <v>x</v>
      </c>
      <c r="AM17" s="45" t="str">
        <f t="shared" si="55"/>
        <v>x</v>
      </c>
      <c r="AN17" s="44" t="str">
        <f t="shared" si="55"/>
        <v>x</v>
      </c>
      <c r="AO17" s="44" t="str">
        <f t="shared" si="55"/>
        <v/>
      </c>
      <c r="AP17" s="45">
        <f t="shared" si="55"/>
        <v>1</v>
      </c>
      <c r="AQ17" s="12"/>
      <c r="AR17" s="26"/>
      <c r="AS17" s="26"/>
      <c r="AT17" s="26"/>
      <c r="AU17" s="26"/>
      <c r="AV17" s="26"/>
      <c r="AW17" s="26"/>
      <c r="AX17" s="26"/>
      <c r="AY17" s="2"/>
      <c r="BE17" s="25">
        <v>17</v>
      </c>
      <c r="BF17" s="25" t="s">
        <v>5</v>
      </c>
      <c r="BG17" s="25"/>
      <c r="BH17" s="25">
        <v>0.5</v>
      </c>
      <c r="BI17" s="25"/>
      <c r="BJ17" s="34" t="s">
        <v>28</v>
      </c>
    </row>
    <row r="18" spans="1:62" ht="24.95" customHeight="1" x14ac:dyDescent="0.25">
      <c r="A18" s="11">
        <v>17</v>
      </c>
      <c r="B18" s="11" t="s">
        <v>5</v>
      </c>
      <c r="C18" s="7"/>
      <c r="D18" s="45" t="str">
        <f t="shared" ref="D18:J18" si="56">IFERROR(IF(HLOOKUP(D$6,$BG$5:$BJ$18,13,FALSE)=0,"",HLOOKUP(D$6,$BG$5:$BJ$18,13,FALSE)),"")</f>
        <v/>
      </c>
      <c r="E18" s="45">
        <f t="shared" si="56"/>
        <v>0.5</v>
      </c>
      <c r="F18" s="45" t="str">
        <f t="shared" si="56"/>
        <v>x</v>
      </c>
      <c r="G18" s="45" t="str">
        <f t="shared" si="56"/>
        <v>x</v>
      </c>
      <c r="H18" s="45" t="str">
        <f t="shared" si="56"/>
        <v/>
      </c>
      <c r="I18" s="45" t="str">
        <f t="shared" si="56"/>
        <v/>
      </c>
      <c r="J18" s="45" t="str">
        <f t="shared" si="56"/>
        <v/>
      </c>
      <c r="K18" s="12"/>
      <c r="L18" s="45" t="str">
        <f t="shared" ref="L18:R18" si="57">IFERROR(IF(HLOOKUP(L$6,$BG$5:$BJ$18,13,FALSE)=0,"",HLOOKUP(L$6,$BG$5:$BJ$18,13,FALSE)),"")</f>
        <v/>
      </c>
      <c r="M18" s="45" t="str">
        <f t="shared" si="57"/>
        <v/>
      </c>
      <c r="N18" s="45" t="str">
        <f t="shared" si="57"/>
        <v>x</v>
      </c>
      <c r="O18" s="45" t="str">
        <f t="shared" si="57"/>
        <v>x</v>
      </c>
      <c r="P18" s="44">
        <f t="shared" si="57"/>
        <v>0.5</v>
      </c>
      <c r="Q18" s="45" t="str">
        <f t="shared" si="57"/>
        <v/>
      </c>
      <c r="R18" s="45" t="str">
        <f t="shared" si="57"/>
        <v/>
      </c>
      <c r="S18" s="12"/>
      <c r="T18" s="45" t="str">
        <f t="shared" ref="T18:Z18" si="58">IFERROR(IF(HLOOKUP(T$6,$BG$5:$BJ$18,13,FALSE)=0,"",HLOOKUP(T$6,$BG$5:$BJ$18,13,FALSE)),"")</f>
        <v/>
      </c>
      <c r="U18" s="45" t="str">
        <f t="shared" si="58"/>
        <v/>
      </c>
      <c r="V18" s="45" t="str">
        <f t="shared" si="58"/>
        <v>x</v>
      </c>
      <c r="W18" s="45" t="str">
        <f t="shared" si="58"/>
        <v>x</v>
      </c>
      <c r="X18" s="45" t="str">
        <f t="shared" si="58"/>
        <v/>
      </c>
      <c r="Y18" s="39" t="str">
        <f t="shared" si="58"/>
        <v/>
      </c>
      <c r="Z18" s="45">
        <f t="shared" si="58"/>
        <v>0.5</v>
      </c>
      <c r="AA18" s="12"/>
      <c r="AB18" s="45" t="str">
        <f t="shared" ref="AB18:AH18" si="59">IFERROR(IF(HLOOKUP(AB$6,$BG$5:$BJ$18,13,FALSE)=0,"",HLOOKUP(AB$6,$BG$5:$BJ$18,13,FALSE)),"")</f>
        <v/>
      </c>
      <c r="AC18" s="45" t="str">
        <f t="shared" si="59"/>
        <v/>
      </c>
      <c r="AD18" s="45" t="str">
        <f t="shared" si="59"/>
        <v>x</v>
      </c>
      <c r="AE18" s="45" t="str">
        <f t="shared" si="59"/>
        <v>x</v>
      </c>
      <c r="AF18" s="44" t="str">
        <f t="shared" si="59"/>
        <v/>
      </c>
      <c r="AG18" s="39" t="str">
        <f t="shared" si="59"/>
        <v/>
      </c>
      <c r="AH18" s="45">
        <f t="shared" si="59"/>
        <v>0.5</v>
      </c>
      <c r="AI18" s="12"/>
      <c r="AJ18" s="45">
        <f t="shared" ref="AJ18:AP18" si="60">IFERROR(IF(HLOOKUP(AJ$6,$BG$5:$BJ$18,13,FALSE)=0,"",HLOOKUP(AJ$6,$BG$5:$BJ$18,13,FALSE)),"")</f>
        <v>0.5</v>
      </c>
      <c r="AK18" s="45" t="str">
        <f t="shared" si="60"/>
        <v/>
      </c>
      <c r="AL18" s="45" t="str">
        <f t="shared" si="60"/>
        <v>x</v>
      </c>
      <c r="AM18" s="45" t="str">
        <f t="shared" si="60"/>
        <v>x</v>
      </c>
      <c r="AN18" s="44" t="str">
        <f t="shared" si="60"/>
        <v>x</v>
      </c>
      <c r="AO18" s="44" t="str">
        <f t="shared" si="60"/>
        <v/>
      </c>
      <c r="AP18" s="45" t="str">
        <f t="shared" si="60"/>
        <v/>
      </c>
      <c r="AQ18" s="12"/>
      <c r="AR18" s="26"/>
      <c r="AS18" s="26"/>
      <c r="AT18" s="26"/>
      <c r="AU18" s="26"/>
      <c r="AV18" s="26"/>
      <c r="AW18" s="26"/>
      <c r="AX18" s="26"/>
      <c r="AY18" s="2"/>
    </row>
    <row r="19" spans="1:62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X19" si="61">IFERROR(SUM(E7:E18),"0")</f>
        <v>8</v>
      </c>
      <c r="F19" s="18">
        <f t="shared" si="61"/>
        <v>0</v>
      </c>
      <c r="G19" s="18">
        <f t="shared" si="61"/>
        <v>0</v>
      </c>
      <c r="H19" s="18">
        <f t="shared" si="61"/>
        <v>8</v>
      </c>
      <c r="I19" s="18">
        <f t="shared" si="61"/>
        <v>8</v>
      </c>
      <c r="J19" s="18">
        <f t="shared" si="61"/>
        <v>8</v>
      </c>
      <c r="K19" s="36"/>
      <c r="L19" s="18">
        <f t="shared" si="61"/>
        <v>8</v>
      </c>
      <c r="M19" s="18">
        <f t="shared" si="61"/>
        <v>8</v>
      </c>
      <c r="N19" s="18">
        <f t="shared" si="61"/>
        <v>0</v>
      </c>
      <c r="O19" s="18">
        <f t="shared" si="61"/>
        <v>0</v>
      </c>
      <c r="P19" s="18">
        <f t="shared" si="61"/>
        <v>8</v>
      </c>
      <c r="Q19" s="18">
        <f t="shared" si="61"/>
        <v>8</v>
      </c>
      <c r="R19" s="18">
        <f t="shared" si="61"/>
        <v>8</v>
      </c>
      <c r="S19" s="36"/>
      <c r="T19" s="18">
        <f t="shared" si="61"/>
        <v>8</v>
      </c>
      <c r="U19" s="18">
        <f t="shared" si="61"/>
        <v>8</v>
      </c>
      <c r="V19" s="18">
        <f t="shared" si="61"/>
        <v>0</v>
      </c>
      <c r="W19" s="18">
        <f t="shared" si="61"/>
        <v>0</v>
      </c>
      <c r="X19" s="18">
        <f t="shared" si="61"/>
        <v>8</v>
      </c>
      <c r="Y19" s="18">
        <f t="shared" si="61"/>
        <v>8</v>
      </c>
      <c r="Z19" s="18">
        <f t="shared" si="61"/>
        <v>8</v>
      </c>
      <c r="AA19" s="36"/>
      <c r="AB19" s="18">
        <f t="shared" si="61"/>
        <v>8</v>
      </c>
      <c r="AC19" s="18">
        <f t="shared" si="61"/>
        <v>8</v>
      </c>
      <c r="AD19" s="18">
        <f t="shared" si="61"/>
        <v>0</v>
      </c>
      <c r="AE19" s="18">
        <f t="shared" si="61"/>
        <v>0</v>
      </c>
      <c r="AF19" s="18">
        <f t="shared" si="61"/>
        <v>8</v>
      </c>
      <c r="AG19" s="18">
        <f t="shared" si="61"/>
        <v>8</v>
      </c>
      <c r="AH19" s="18">
        <f t="shared" si="61"/>
        <v>8</v>
      </c>
      <c r="AI19" s="36"/>
      <c r="AJ19" s="18">
        <f t="shared" si="61"/>
        <v>8</v>
      </c>
      <c r="AK19" s="18">
        <f t="shared" si="61"/>
        <v>8</v>
      </c>
      <c r="AL19" s="18">
        <f t="shared" si="61"/>
        <v>0</v>
      </c>
      <c r="AM19" s="18">
        <f t="shared" si="61"/>
        <v>0</v>
      </c>
      <c r="AN19" s="18">
        <f t="shared" si="61"/>
        <v>0</v>
      </c>
      <c r="AO19" s="18">
        <f t="shared" si="61"/>
        <v>8</v>
      </c>
      <c r="AP19" s="18">
        <f t="shared" si="61"/>
        <v>8</v>
      </c>
      <c r="AQ19" s="36"/>
      <c r="AR19" s="18">
        <f t="shared" si="61"/>
        <v>0</v>
      </c>
      <c r="AS19" s="18">
        <f t="shared" si="61"/>
        <v>0</v>
      </c>
      <c r="AT19" s="18">
        <f t="shared" si="61"/>
        <v>0</v>
      </c>
      <c r="AU19" s="18">
        <f t="shared" si="61"/>
        <v>0</v>
      </c>
      <c r="AV19" s="18">
        <f t="shared" si="61"/>
        <v>5.5</v>
      </c>
      <c r="AW19" s="18">
        <f t="shared" si="61"/>
        <v>0</v>
      </c>
      <c r="AX19" s="18">
        <f t="shared" si="61"/>
        <v>0</v>
      </c>
      <c r="AY19" s="2"/>
    </row>
    <row r="20" spans="1:62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</v>
      </c>
      <c r="J20" s="10" t="s">
        <v>33</v>
      </c>
      <c r="K20" s="2"/>
      <c r="L20" s="10" t="s">
        <v>4</v>
      </c>
      <c r="M20" s="10" t="s">
        <v>0</v>
      </c>
      <c r="N20" s="10" t="s">
        <v>1</v>
      </c>
      <c r="O20" s="10" t="s">
        <v>45</v>
      </c>
      <c r="P20" s="10" t="s">
        <v>35</v>
      </c>
      <c r="Q20" s="10" t="s">
        <v>3</v>
      </c>
      <c r="R20" s="10" t="s">
        <v>33</v>
      </c>
      <c r="S20" s="2"/>
      <c r="T20" s="10" t="s">
        <v>4</v>
      </c>
      <c r="U20" s="10" t="s">
        <v>0</v>
      </c>
      <c r="V20" s="10" t="s">
        <v>1</v>
      </c>
      <c r="W20" s="10" t="s">
        <v>45</v>
      </c>
      <c r="X20" s="10" t="s">
        <v>35</v>
      </c>
      <c r="Y20" s="10" t="s">
        <v>3</v>
      </c>
      <c r="Z20" s="10" t="s">
        <v>33</v>
      </c>
      <c r="AA20" s="2"/>
      <c r="AB20" s="10" t="s">
        <v>4</v>
      </c>
      <c r="AC20" s="10" t="s">
        <v>0</v>
      </c>
      <c r="AD20" s="10" t="s">
        <v>1</v>
      </c>
      <c r="AE20" s="10" t="s">
        <v>45</v>
      </c>
      <c r="AF20" s="10" t="s">
        <v>35</v>
      </c>
      <c r="AG20" s="10" t="s">
        <v>3</v>
      </c>
      <c r="AH20" s="10" t="s">
        <v>33</v>
      </c>
      <c r="AI20" s="2"/>
      <c r="AJ20" s="10" t="s">
        <v>4</v>
      </c>
      <c r="AK20" s="10" t="s">
        <v>0</v>
      </c>
      <c r="AL20" s="10" t="s">
        <v>1</v>
      </c>
      <c r="AM20" s="10" t="s">
        <v>45</v>
      </c>
      <c r="AN20" s="10" t="s">
        <v>35</v>
      </c>
      <c r="AO20" s="10" t="s">
        <v>3</v>
      </c>
      <c r="AP20" s="10" t="s">
        <v>33</v>
      </c>
      <c r="AQ20" s="2"/>
      <c r="AR20" s="28" t="s">
        <v>4</v>
      </c>
      <c r="AS20" s="28" t="s">
        <v>0</v>
      </c>
      <c r="AT20" s="28" t="s">
        <v>1</v>
      </c>
      <c r="AU20" s="28" t="s">
        <v>47</v>
      </c>
      <c r="AV20" s="28" t="s">
        <v>35</v>
      </c>
      <c r="AW20" s="28" t="s">
        <v>3</v>
      </c>
      <c r="AX20" s="10" t="s">
        <v>33</v>
      </c>
      <c r="AY20" s="2"/>
    </row>
    <row r="21" spans="1:62" x14ac:dyDescent="0.25">
      <c r="A21" s="19" t="s">
        <v>2</v>
      </c>
      <c r="B21" s="19"/>
      <c r="C21" s="19"/>
      <c r="D21" s="129" t="s">
        <v>0</v>
      </c>
      <c r="E21" s="129"/>
      <c r="F21" s="129"/>
      <c r="G21" s="129"/>
      <c r="H21" s="129"/>
      <c r="I21" s="129"/>
      <c r="J21" s="77"/>
      <c r="K21" s="19"/>
      <c r="L21" s="129" t="s">
        <v>4</v>
      </c>
      <c r="M21" s="129"/>
      <c r="N21" s="129"/>
      <c r="O21" s="129"/>
      <c r="P21" s="129"/>
      <c r="Q21" s="129"/>
      <c r="R21" s="77"/>
      <c r="S21" s="19"/>
      <c r="T21" s="129" t="s">
        <v>3</v>
      </c>
      <c r="U21" s="129"/>
      <c r="V21" s="129"/>
      <c r="W21" s="129"/>
      <c r="X21" s="129"/>
      <c r="Y21" s="129"/>
      <c r="Z21" s="77"/>
      <c r="AA21" s="19"/>
      <c r="AB21" s="129" t="s">
        <v>19</v>
      </c>
      <c r="AC21" s="129"/>
      <c r="AD21" s="129"/>
      <c r="AE21" s="129"/>
      <c r="AF21" s="129"/>
      <c r="AG21" s="129"/>
      <c r="AH21" s="77"/>
      <c r="AI21" s="19"/>
      <c r="AJ21" s="129" t="s">
        <v>33</v>
      </c>
      <c r="AK21" s="129"/>
      <c r="AL21" s="129"/>
      <c r="AM21" s="129"/>
      <c r="AN21" s="129"/>
      <c r="AO21" s="129"/>
      <c r="AP21" s="77"/>
      <c r="AQ21" s="19"/>
      <c r="AR21" s="129"/>
      <c r="AS21" s="129"/>
      <c r="AT21" s="129"/>
      <c r="AU21" s="129"/>
      <c r="AV21" s="129"/>
      <c r="AW21" s="129"/>
      <c r="AX21" s="77"/>
      <c r="AY21" s="2"/>
    </row>
    <row r="22" spans="1:62" x14ac:dyDescent="0.25">
      <c r="D22" s="132" t="s">
        <v>22</v>
      </c>
      <c r="E22" s="132"/>
      <c r="F22" s="132"/>
      <c r="G22" s="79"/>
      <c r="H22" s="132" t="s">
        <v>23</v>
      </c>
      <c r="I22" s="132"/>
      <c r="J22" s="132"/>
      <c r="L22" s="132" t="s">
        <v>22</v>
      </c>
      <c r="M22" s="132"/>
      <c r="N22" s="132"/>
      <c r="O22" s="79"/>
      <c r="P22" s="132" t="s">
        <v>23</v>
      </c>
      <c r="Q22" s="132"/>
      <c r="R22" s="132"/>
      <c r="T22" s="132" t="s">
        <v>22</v>
      </c>
      <c r="U22" s="132"/>
      <c r="V22" s="132"/>
      <c r="W22" s="79"/>
      <c r="X22" s="132" t="s">
        <v>23</v>
      </c>
      <c r="Y22" s="132"/>
      <c r="Z22" s="132"/>
      <c r="AB22" s="132" t="s">
        <v>22</v>
      </c>
      <c r="AC22" s="132"/>
      <c r="AD22" s="132"/>
      <c r="AE22" s="79"/>
      <c r="AF22" s="132" t="s">
        <v>23</v>
      </c>
      <c r="AG22" s="132"/>
      <c r="AH22" s="132"/>
      <c r="AJ22" s="132" t="s">
        <v>22</v>
      </c>
      <c r="AK22" s="132"/>
      <c r="AL22" s="132"/>
      <c r="AM22" s="79"/>
      <c r="AN22" s="132" t="s">
        <v>23</v>
      </c>
      <c r="AO22" s="132"/>
      <c r="AP22" s="132"/>
      <c r="AR22" s="132" t="s">
        <v>22</v>
      </c>
      <c r="AS22" s="132"/>
      <c r="AT22" s="132"/>
      <c r="AU22" s="132"/>
      <c r="AV22" s="132"/>
      <c r="AW22" s="132"/>
      <c r="AX22" s="132"/>
      <c r="AY22" s="2"/>
    </row>
    <row r="23" spans="1:62" x14ac:dyDescent="0.25">
      <c r="D23" s="133" t="str">
        <f>IF(SUM(D7:J7)=0,"Let op!!","Top!!")</f>
        <v>Top!!</v>
      </c>
      <c r="E23" s="133"/>
      <c r="F23" s="133"/>
      <c r="G23" s="80"/>
      <c r="H23" s="133" t="str">
        <f>IF(SUM(D18:J18)=0,"Let op!!","Top!!")</f>
        <v>Top!!</v>
      </c>
      <c r="I23" s="133"/>
      <c r="J23" s="133"/>
      <c r="L23" s="133" t="str">
        <f>IF(SUM(L7:R7)=0,"Let op!!","Top!!")</f>
        <v>Top!!</v>
      </c>
      <c r="M23" s="133"/>
      <c r="N23" s="133"/>
      <c r="O23" s="80"/>
      <c r="P23" s="133" t="str">
        <f>IF(SUM(L18:R18)=0,"Let op!!","Top!!")</f>
        <v>Top!!</v>
      </c>
      <c r="Q23" s="133"/>
      <c r="R23" s="133"/>
      <c r="T23" s="133" t="str">
        <f>IF(SUM(T7:Z7)=0,"Let op!!","Top!!")</f>
        <v>Top!!</v>
      </c>
      <c r="U23" s="133"/>
      <c r="V23" s="133"/>
      <c r="W23" s="80"/>
      <c r="X23" s="133" t="str">
        <f>IF(SUM(T18:Z18)=0,"Let op!!","Top!!")</f>
        <v>Top!!</v>
      </c>
      <c r="Y23" s="133"/>
      <c r="Z23" s="133"/>
      <c r="AB23" s="133" t="str">
        <f>IF(SUM(AB7:AH7)=0,"Let op!!","Top!!")</f>
        <v>Top!!</v>
      </c>
      <c r="AC23" s="133"/>
      <c r="AD23" s="133"/>
      <c r="AE23" s="80"/>
      <c r="AF23" s="133" t="str">
        <f>IF(SUM(AB18:AH18)=0,"Let op!!","Top!!")</f>
        <v>Top!!</v>
      </c>
      <c r="AG23" s="133"/>
      <c r="AH23" s="133"/>
      <c r="AJ23" s="133" t="str">
        <f>IF(SUM(AJ7:AP7)=0,"Let op!!","Top!!")</f>
        <v>Top!!</v>
      </c>
      <c r="AK23" s="133"/>
      <c r="AL23" s="133"/>
      <c r="AM23" s="80"/>
      <c r="AN23" s="133" t="str">
        <f>IF(SUM(AJ18:AP18)=0,"Let op!!","Top!!")</f>
        <v>Top!!</v>
      </c>
      <c r="AO23" s="133"/>
      <c r="AP23" s="133"/>
      <c r="AR23" s="133" t="str">
        <f>IF(SUM(AR7:AW7)=0,"Let op!!","Top!!")</f>
        <v>Top!!</v>
      </c>
      <c r="AS23" s="133"/>
      <c r="AT23" s="133"/>
      <c r="AU23" s="133"/>
      <c r="AV23" s="133"/>
      <c r="AW23" s="133"/>
      <c r="AX23" s="133"/>
      <c r="AY23" s="2"/>
    </row>
    <row r="24" spans="1:62" x14ac:dyDescent="0.25">
      <c r="AY24" s="2"/>
    </row>
    <row r="25" spans="1:62" x14ac:dyDescent="0.25">
      <c r="AY25" s="2"/>
    </row>
    <row r="26" spans="1:62" x14ac:dyDescent="0.25">
      <c r="AY26" s="2"/>
    </row>
    <row r="27" spans="1:62" x14ac:dyDescent="0.25">
      <c r="AY27" s="2"/>
    </row>
    <row r="28" spans="1:62" x14ac:dyDescent="0.25">
      <c r="AY28" s="2"/>
    </row>
    <row r="29" spans="1:62" ht="30" customHeight="1" x14ac:dyDescent="0.25">
      <c r="AY29" s="2"/>
    </row>
    <row r="30" spans="1:62" ht="51" customHeight="1" x14ac:dyDescent="0.25">
      <c r="AY30" s="2"/>
    </row>
    <row r="31" spans="1:62" x14ac:dyDescent="0.25">
      <c r="AY31" s="19"/>
    </row>
    <row r="32" spans="1:62" x14ac:dyDescent="0.25">
      <c r="AZ32" s="23"/>
      <c r="BA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AR1:AW2"/>
    <mergeCell ref="D1:I2"/>
    <mergeCell ref="L1:Q2"/>
    <mergeCell ref="T1:Y2"/>
    <mergeCell ref="AB1:AG2"/>
    <mergeCell ref="AJ1:AO2"/>
    <mergeCell ref="A3:B4"/>
    <mergeCell ref="D3:I3"/>
    <mergeCell ref="L3:Q3"/>
    <mergeCell ref="T3:Y3"/>
    <mergeCell ref="AB3:AG3"/>
    <mergeCell ref="AJ21:AO21"/>
    <mergeCell ref="AR21:AW21"/>
    <mergeCell ref="AR3:AW3"/>
    <mergeCell ref="D4:I4"/>
    <mergeCell ref="L4:Q4"/>
    <mergeCell ref="T4:Y4"/>
    <mergeCell ref="AB4:AG4"/>
    <mergeCell ref="AJ4:AO4"/>
    <mergeCell ref="AR4:AW4"/>
    <mergeCell ref="AJ3:AO3"/>
    <mergeCell ref="X22:Z22"/>
    <mergeCell ref="D21:I21"/>
    <mergeCell ref="L21:Q21"/>
    <mergeCell ref="T21:Y21"/>
    <mergeCell ref="AB21:AG21"/>
    <mergeCell ref="D22:F22"/>
    <mergeCell ref="H22:J22"/>
    <mergeCell ref="L22:N22"/>
    <mergeCell ref="P22:R22"/>
    <mergeCell ref="T22:V22"/>
    <mergeCell ref="D23:F23"/>
    <mergeCell ref="H23:J23"/>
    <mergeCell ref="L23:N23"/>
    <mergeCell ref="P23:R23"/>
    <mergeCell ref="T23:V23"/>
    <mergeCell ref="AR23:AX23"/>
    <mergeCell ref="AB22:AD22"/>
    <mergeCell ref="AF22:AH22"/>
    <mergeCell ref="AJ22:AL22"/>
    <mergeCell ref="AN22:AP22"/>
    <mergeCell ref="AR22:AX22"/>
    <mergeCell ref="X23:Z23"/>
    <mergeCell ref="AB23:AD23"/>
    <mergeCell ref="AF23:AH23"/>
    <mergeCell ref="AJ23:AL23"/>
    <mergeCell ref="AN23:AP23"/>
  </mergeCells>
  <conditionalFormatting sqref="BB14">
    <cfRule type="cellIs" dxfId="900" priority="46" operator="equal">
      <formula>"Goed bezig!!"</formula>
    </cfRule>
    <cfRule type="cellIs" dxfId="899" priority="48" operator="equal">
      <formula>"LET OP, NIETS INGEVULD!!"</formula>
    </cfRule>
  </conditionalFormatting>
  <conditionalFormatting sqref="D23:F23">
    <cfRule type="cellIs" dxfId="898" priority="43" operator="equal">
      <formula>"Top!!"</formula>
    </cfRule>
    <cfRule type="cellIs" dxfId="897" priority="47" operator="equal">
      <formula>"Let op!!"</formula>
    </cfRule>
  </conditionalFormatting>
  <conditionalFormatting sqref="BC14">
    <cfRule type="cellIs" dxfId="896" priority="44" operator="equal">
      <formula>"Goed bezig!!"</formula>
    </cfRule>
    <cfRule type="cellIs" dxfId="895" priority="45" operator="equal">
      <formula>"LET OP, NIETS INGEVULD!!"</formula>
    </cfRule>
  </conditionalFormatting>
  <conditionalFormatting sqref="H23">
    <cfRule type="cellIs" dxfId="894" priority="41" operator="equal">
      <formula>"Top!!"</formula>
    </cfRule>
    <cfRule type="cellIs" dxfId="893" priority="42" operator="equal">
      <formula>"Let op!!"</formula>
    </cfRule>
  </conditionalFormatting>
  <conditionalFormatting sqref="L23:N23">
    <cfRule type="cellIs" dxfId="892" priority="39" operator="equal">
      <formula>"Top!!"</formula>
    </cfRule>
    <cfRule type="cellIs" dxfId="891" priority="40" operator="equal">
      <formula>"Let op!!"</formula>
    </cfRule>
  </conditionalFormatting>
  <conditionalFormatting sqref="P23">
    <cfRule type="cellIs" dxfId="890" priority="37" operator="equal">
      <formula>"Top!!"</formula>
    </cfRule>
    <cfRule type="cellIs" dxfId="889" priority="38" operator="equal">
      <formula>"Let op!!"</formula>
    </cfRule>
  </conditionalFormatting>
  <conditionalFormatting sqref="T23:V23">
    <cfRule type="cellIs" dxfId="888" priority="35" operator="equal">
      <formula>"Top!!"</formula>
    </cfRule>
    <cfRule type="cellIs" dxfId="887" priority="36" operator="equal">
      <formula>"Let op!!"</formula>
    </cfRule>
  </conditionalFormatting>
  <conditionalFormatting sqref="X23">
    <cfRule type="cellIs" dxfId="886" priority="33" operator="equal">
      <formula>"Top!!"</formula>
    </cfRule>
    <cfRule type="cellIs" dxfId="885" priority="34" operator="equal">
      <formula>"Let op!!"</formula>
    </cfRule>
  </conditionalFormatting>
  <conditionalFormatting sqref="AB23:AD23">
    <cfRule type="cellIs" dxfId="884" priority="31" operator="equal">
      <formula>"Top!!"</formula>
    </cfRule>
    <cfRule type="cellIs" dxfId="883" priority="32" operator="equal">
      <formula>"Let op!!"</formula>
    </cfRule>
  </conditionalFormatting>
  <conditionalFormatting sqref="AF23">
    <cfRule type="cellIs" dxfId="882" priority="29" operator="equal">
      <formula>"Top!!"</formula>
    </cfRule>
    <cfRule type="cellIs" dxfId="881" priority="30" operator="equal">
      <formula>"Let op!!"</formula>
    </cfRule>
  </conditionalFormatting>
  <conditionalFormatting sqref="AJ23:AL23">
    <cfRule type="cellIs" dxfId="880" priority="27" operator="equal">
      <formula>"Top!!"</formula>
    </cfRule>
    <cfRule type="cellIs" dxfId="879" priority="28" operator="equal">
      <formula>"Let op!!"</formula>
    </cfRule>
  </conditionalFormatting>
  <conditionalFormatting sqref="AN23">
    <cfRule type="cellIs" dxfId="878" priority="25" operator="equal">
      <formula>"Top!!"</formula>
    </cfRule>
    <cfRule type="cellIs" dxfId="877" priority="26" operator="equal">
      <formula>"Let op!!"</formula>
    </cfRule>
  </conditionalFormatting>
  <conditionalFormatting sqref="AR23">
    <cfRule type="cellIs" dxfId="876" priority="23" operator="equal">
      <formula>"Top!!"</formula>
    </cfRule>
    <cfRule type="cellIs" dxfId="875" priority="24" operator="equal">
      <formula>"Let op!!"</formula>
    </cfRule>
  </conditionalFormatting>
  <conditionalFormatting sqref="D7:F18 S7:V12 AA7:AD12 AI7:AL12 AQ7:AT18 K7:N18 S14:V18 S13 AA14:AD18 AA13 AI14:AL18 AI13 AO13 H7:I18 P14:Q18 P7:Q12 X14:Y18 X7:Y12 AF14:AG18 AF7:AG12 AN14:AO18 AN7:AO12 AV7:AW18">
    <cfRule type="cellIs" dxfId="874" priority="22" operator="equal">
      <formula>"x"</formula>
    </cfRule>
  </conditionalFormatting>
  <conditionalFormatting sqref="J7:J18">
    <cfRule type="cellIs" dxfId="873" priority="21" operator="equal">
      <formula>"x"</formula>
    </cfRule>
  </conditionalFormatting>
  <conditionalFormatting sqref="R7:R12 R14:R18">
    <cfRule type="cellIs" dxfId="872" priority="20" operator="equal">
      <formula>"x"</formula>
    </cfRule>
  </conditionalFormatting>
  <conditionalFormatting sqref="Z7:Z12 Z14:Z18">
    <cfRule type="cellIs" dxfId="871" priority="19" operator="equal">
      <formula>"x"</formula>
    </cfRule>
  </conditionalFormatting>
  <conditionalFormatting sqref="AH7:AH12 AH14:AH18">
    <cfRule type="cellIs" dxfId="870" priority="18" operator="equal">
      <formula>"x"</formula>
    </cfRule>
  </conditionalFormatting>
  <conditionalFormatting sqref="AP7:AP18">
    <cfRule type="cellIs" dxfId="869" priority="17" operator="equal">
      <formula>"x"</formula>
    </cfRule>
  </conditionalFormatting>
  <conditionalFormatting sqref="AX7:AX18">
    <cfRule type="cellIs" dxfId="868" priority="16" operator="equal">
      <formula>"x"</formula>
    </cfRule>
  </conditionalFormatting>
  <conditionalFormatting sqref="P13">
    <cfRule type="cellIs" dxfId="867" priority="15" operator="equal">
      <formula>"x"</formula>
    </cfRule>
  </conditionalFormatting>
  <conditionalFormatting sqref="Q13">
    <cfRule type="cellIs" dxfId="866" priority="14" operator="equal">
      <formula>"x"</formula>
    </cfRule>
  </conditionalFormatting>
  <conditionalFormatting sqref="R13">
    <cfRule type="cellIs" dxfId="865" priority="13" operator="equal">
      <formula>"x"</formula>
    </cfRule>
  </conditionalFormatting>
  <conditionalFormatting sqref="T13:V13 X13:Z13">
    <cfRule type="cellIs" dxfId="864" priority="12" operator="equal">
      <formula>"x"</formula>
    </cfRule>
  </conditionalFormatting>
  <conditionalFormatting sqref="AB13:AD13 AF13:AH13">
    <cfRule type="cellIs" dxfId="863" priority="11" operator="equal">
      <formula>"x"</formula>
    </cfRule>
  </conditionalFormatting>
  <conditionalFormatting sqref="AJ13:AL13 AN13">
    <cfRule type="cellIs" dxfId="862" priority="10" operator="equal">
      <formula>"x"</formula>
    </cfRule>
  </conditionalFormatting>
  <conditionalFormatting sqref="G7:G18">
    <cfRule type="cellIs" dxfId="861" priority="9" operator="equal">
      <formula>"x"</formula>
    </cfRule>
  </conditionalFormatting>
  <conditionalFormatting sqref="O14:O18 O7:O12">
    <cfRule type="cellIs" dxfId="860" priority="8" operator="equal">
      <formula>"x"</formula>
    </cfRule>
  </conditionalFormatting>
  <conditionalFormatting sqref="O13">
    <cfRule type="cellIs" dxfId="859" priority="7" operator="equal">
      <formula>"x"</formula>
    </cfRule>
  </conditionalFormatting>
  <conditionalFormatting sqref="W14:W18 W7:W12">
    <cfRule type="cellIs" dxfId="858" priority="6" operator="equal">
      <formula>"x"</formula>
    </cfRule>
  </conditionalFormatting>
  <conditionalFormatting sqref="W13">
    <cfRule type="cellIs" dxfId="857" priority="5" operator="equal">
      <formula>"x"</formula>
    </cfRule>
  </conditionalFormatting>
  <conditionalFormatting sqref="AE14:AE18 AE7:AE12">
    <cfRule type="cellIs" dxfId="856" priority="4" operator="equal">
      <formula>"x"</formula>
    </cfRule>
  </conditionalFormatting>
  <conditionalFormatting sqref="AE13">
    <cfRule type="cellIs" dxfId="855" priority="3" operator="equal">
      <formula>"x"</formula>
    </cfRule>
  </conditionalFormatting>
  <conditionalFormatting sqref="AM7:AM18">
    <cfRule type="cellIs" dxfId="854" priority="2" operator="equal">
      <formula>"x"</formula>
    </cfRule>
  </conditionalFormatting>
  <conditionalFormatting sqref="AU7:AU18">
    <cfRule type="cellIs" dxfId="853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2"/>
  <sheetViews>
    <sheetView workbookViewId="0">
      <selection activeCell="AC27" sqref="AC27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4" width="3.5703125" style="20" customWidth="1"/>
    <col min="25" max="25" width="4.7109375" style="20" customWidth="1"/>
    <col min="26" max="32" width="3.5703125" style="20" customWidth="1"/>
    <col min="33" max="33" width="4.7109375" style="20" customWidth="1"/>
    <col min="34" max="39" width="3.5703125" style="20" customWidth="1"/>
    <col min="40" max="40" width="4.7109375" style="20" customWidth="1"/>
    <col min="41" max="46" width="3.5703125" style="20" customWidth="1"/>
    <col min="47" max="47" width="9.140625" style="20" customWidth="1"/>
    <col min="48" max="48" width="14.7109375" style="20" customWidth="1"/>
    <col min="49" max="49" width="10.7109375" style="20" customWidth="1"/>
    <col min="50" max="50" width="24.28515625" style="20" customWidth="1"/>
    <col min="51" max="51" width="24.140625" style="20" customWidth="1"/>
    <col min="52" max="52" width="9.140625" style="20"/>
    <col min="53" max="57" width="9.28515625" style="20" bestFit="1" customWidth="1"/>
    <col min="58" max="16384" width="9.140625" style="20"/>
  </cols>
  <sheetData>
    <row r="1" spans="1:58" x14ac:dyDescent="0.25">
      <c r="A1" s="2"/>
      <c r="B1" s="2"/>
      <c r="C1" s="2"/>
      <c r="D1" s="125"/>
      <c r="E1" s="125"/>
      <c r="F1" s="125"/>
      <c r="G1" s="125"/>
      <c r="H1" s="125"/>
      <c r="I1" s="75"/>
      <c r="J1" s="2"/>
      <c r="K1" s="125" t="s">
        <v>51</v>
      </c>
      <c r="L1" s="125"/>
      <c r="M1" s="125"/>
      <c r="N1" s="125"/>
      <c r="O1" s="125"/>
      <c r="P1" s="75"/>
      <c r="Q1" s="2"/>
      <c r="R1" s="125" t="s">
        <v>56</v>
      </c>
      <c r="S1" s="125"/>
      <c r="T1" s="125"/>
      <c r="U1" s="125"/>
      <c r="V1" s="125"/>
      <c r="W1" s="86"/>
      <c r="X1" s="75"/>
      <c r="Y1" s="2"/>
      <c r="Z1" s="125" t="s">
        <v>61</v>
      </c>
      <c r="AA1" s="125"/>
      <c r="AB1" s="125"/>
      <c r="AC1" s="125"/>
      <c r="AD1" s="125"/>
      <c r="AE1" s="125"/>
      <c r="AF1" s="75"/>
      <c r="AG1" s="2"/>
      <c r="AH1" s="126" t="s">
        <v>59</v>
      </c>
      <c r="AI1" s="125"/>
      <c r="AJ1" s="125"/>
      <c r="AK1" s="125"/>
      <c r="AL1" s="125"/>
      <c r="AM1" s="75"/>
      <c r="AN1" s="2"/>
      <c r="AO1" s="125"/>
      <c r="AP1" s="125"/>
      <c r="AQ1" s="125"/>
      <c r="AR1" s="125"/>
      <c r="AS1" s="125"/>
      <c r="AT1" s="75"/>
      <c r="AU1" s="2"/>
    </row>
    <row r="2" spans="1:58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75"/>
      <c r="J2" s="7"/>
      <c r="K2" s="125"/>
      <c r="L2" s="125"/>
      <c r="M2" s="125"/>
      <c r="N2" s="125"/>
      <c r="O2" s="125"/>
      <c r="P2" s="75"/>
      <c r="Q2" s="7"/>
      <c r="R2" s="125"/>
      <c r="S2" s="125"/>
      <c r="T2" s="125"/>
      <c r="U2" s="125"/>
      <c r="V2" s="125"/>
      <c r="W2" s="86"/>
      <c r="X2" s="75"/>
      <c r="Y2" s="7"/>
      <c r="Z2" s="125"/>
      <c r="AA2" s="125"/>
      <c r="AB2" s="125"/>
      <c r="AC2" s="125"/>
      <c r="AD2" s="125"/>
      <c r="AE2" s="125"/>
      <c r="AF2" s="75"/>
      <c r="AG2" s="7"/>
      <c r="AH2" s="125"/>
      <c r="AI2" s="125"/>
      <c r="AJ2" s="125"/>
      <c r="AK2" s="125"/>
      <c r="AL2" s="125"/>
      <c r="AM2" s="75"/>
      <c r="AN2" s="7"/>
      <c r="AO2" s="125"/>
      <c r="AP2" s="125"/>
      <c r="AQ2" s="125"/>
      <c r="AR2" s="125"/>
      <c r="AS2" s="125"/>
      <c r="AT2" s="75"/>
      <c r="AU2" s="2"/>
    </row>
    <row r="3" spans="1:58" ht="15.75" x14ac:dyDescent="0.25">
      <c r="A3" s="127">
        <v>37</v>
      </c>
      <c r="B3" s="127"/>
      <c r="C3" s="2"/>
      <c r="D3" s="128" t="s">
        <v>17</v>
      </c>
      <c r="E3" s="128"/>
      <c r="F3" s="128"/>
      <c r="G3" s="128"/>
      <c r="H3" s="128"/>
      <c r="I3" s="76"/>
      <c r="J3" s="2"/>
      <c r="K3" s="128" t="s">
        <v>16</v>
      </c>
      <c r="L3" s="128"/>
      <c r="M3" s="128"/>
      <c r="N3" s="128"/>
      <c r="O3" s="128"/>
      <c r="P3" s="76"/>
      <c r="Q3" s="2"/>
      <c r="R3" s="128" t="s">
        <v>15</v>
      </c>
      <c r="S3" s="128"/>
      <c r="T3" s="128"/>
      <c r="U3" s="128"/>
      <c r="V3" s="128"/>
      <c r="W3" s="84"/>
      <c r="X3" s="76"/>
      <c r="Y3" s="2"/>
      <c r="Z3" s="128" t="s">
        <v>14</v>
      </c>
      <c r="AA3" s="128"/>
      <c r="AB3" s="128"/>
      <c r="AC3" s="128"/>
      <c r="AD3" s="128"/>
      <c r="AE3" s="128"/>
      <c r="AF3" s="76"/>
      <c r="AG3" s="2"/>
      <c r="AH3" s="128" t="s">
        <v>13</v>
      </c>
      <c r="AI3" s="128"/>
      <c r="AJ3" s="128"/>
      <c r="AK3" s="128"/>
      <c r="AL3" s="128"/>
      <c r="AM3" s="76"/>
      <c r="AN3" s="2"/>
      <c r="AO3" s="128" t="s">
        <v>12</v>
      </c>
      <c r="AP3" s="128"/>
      <c r="AQ3" s="128"/>
      <c r="AR3" s="128"/>
      <c r="AS3" s="128"/>
      <c r="AT3" s="76"/>
      <c r="AU3" s="2"/>
    </row>
    <row r="4" spans="1:58" x14ac:dyDescent="0.25">
      <c r="A4" s="127"/>
      <c r="B4" s="127"/>
      <c r="C4" s="1"/>
      <c r="D4" s="130">
        <f>IFERROR(VLOOKUP(A3,Weeknummers!D:E,2,FALSE),"")</f>
        <v>43353</v>
      </c>
      <c r="E4" s="130"/>
      <c r="F4" s="130"/>
      <c r="G4" s="130"/>
      <c r="H4" s="130"/>
      <c r="I4" s="78"/>
      <c r="J4" s="2"/>
      <c r="K4" s="130">
        <f>IFERROR(SUM(+D4+1),"")</f>
        <v>43354</v>
      </c>
      <c r="L4" s="130"/>
      <c r="M4" s="130"/>
      <c r="N4" s="130"/>
      <c r="O4" s="130"/>
      <c r="P4" s="78"/>
      <c r="Q4" s="2"/>
      <c r="R4" s="130">
        <f>IFERROR(SUM(+K4+1),"")</f>
        <v>43355</v>
      </c>
      <c r="S4" s="130"/>
      <c r="T4" s="130"/>
      <c r="U4" s="130"/>
      <c r="V4" s="130"/>
      <c r="W4" s="85"/>
      <c r="X4" s="78"/>
      <c r="Y4" s="2"/>
      <c r="Z4" s="130">
        <f>IFERROR(SUM(+R4+1),"")</f>
        <v>43356</v>
      </c>
      <c r="AA4" s="130"/>
      <c r="AB4" s="130"/>
      <c r="AC4" s="130"/>
      <c r="AD4" s="130"/>
      <c r="AE4" s="130"/>
      <c r="AF4" s="78"/>
      <c r="AG4" s="2"/>
      <c r="AH4" s="130">
        <f>IFERROR(SUM(+Z4+1),"")</f>
        <v>43357</v>
      </c>
      <c r="AI4" s="130"/>
      <c r="AJ4" s="130"/>
      <c r="AK4" s="130"/>
      <c r="AL4" s="130"/>
      <c r="AM4" s="78"/>
      <c r="AN4" s="2"/>
      <c r="AO4" s="131">
        <f>IFERROR(SUM(+AH4+1),"")</f>
        <v>43358</v>
      </c>
      <c r="AP4" s="131"/>
      <c r="AQ4" s="131"/>
      <c r="AR4" s="131"/>
      <c r="AS4" s="131"/>
      <c r="AT4" s="78"/>
      <c r="AU4" s="2"/>
    </row>
    <row r="5" spans="1:58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</v>
      </c>
      <c r="X5" s="10" t="s">
        <v>33</v>
      </c>
      <c r="Y5" s="2"/>
      <c r="Z5" s="10" t="s">
        <v>4</v>
      </c>
      <c r="AA5" s="10" t="s">
        <v>0</v>
      </c>
      <c r="AB5" s="10" t="s">
        <v>1</v>
      </c>
      <c r="AC5" s="10" t="s">
        <v>45</v>
      </c>
      <c r="AD5" s="10" t="s">
        <v>3</v>
      </c>
      <c r="AE5" s="10" t="s">
        <v>35</v>
      </c>
      <c r="AF5" s="10" t="s">
        <v>33</v>
      </c>
      <c r="AG5" s="2"/>
      <c r="AH5" s="10" t="s">
        <v>4</v>
      </c>
      <c r="AI5" s="10" t="s">
        <v>0</v>
      </c>
      <c r="AJ5" s="10" t="s">
        <v>1</v>
      </c>
      <c r="AK5" s="10" t="s">
        <v>45</v>
      </c>
      <c r="AL5" s="10" t="s">
        <v>35</v>
      </c>
      <c r="AM5" s="10" t="s">
        <v>33</v>
      </c>
      <c r="AN5" s="2"/>
      <c r="AO5" s="27" t="s">
        <v>4</v>
      </c>
      <c r="AP5" s="27" t="s">
        <v>0</v>
      </c>
      <c r="AQ5" s="27" t="s">
        <v>1</v>
      </c>
      <c r="AR5" s="27" t="s">
        <v>45</v>
      </c>
      <c r="AS5" s="27" t="s">
        <v>35</v>
      </c>
      <c r="AT5" s="10" t="s">
        <v>33</v>
      </c>
      <c r="AU5" s="2"/>
      <c r="AX5" s="21" t="s">
        <v>20</v>
      </c>
      <c r="AY5" s="21" t="s">
        <v>21</v>
      </c>
      <c r="BA5" s="25" t="s">
        <v>11</v>
      </c>
      <c r="BB5" s="25">
        <v>0</v>
      </c>
      <c r="BC5" s="25" t="s">
        <v>24</v>
      </c>
      <c r="BD5" s="25" t="s">
        <v>25</v>
      </c>
      <c r="BE5" s="25" t="s">
        <v>26</v>
      </c>
      <c r="BF5" s="20" t="s">
        <v>27</v>
      </c>
    </row>
    <row r="6" spans="1:58" s="34" customFormat="1" ht="24.95" customHeight="1" thickBot="1" x14ac:dyDescent="0.3">
      <c r="A6" s="29"/>
      <c r="B6" s="29"/>
      <c r="C6" s="30"/>
      <c r="D6" s="31" t="s">
        <v>31</v>
      </c>
      <c r="E6" s="31" t="s">
        <v>29</v>
      </c>
      <c r="F6" s="31" t="s">
        <v>31</v>
      </c>
      <c r="G6" s="31" t="s">
        <v>30</v>
      </c>
      <c r="H6" s="31" t="s">
        <v>32</v>
      </c>
      <c r="I6" s="31" t="s">
        <v>31</v>
      </c>
      <c r="J6" s="24"/>
      <c r="K6" s="31" t="s">
        <v>31</v>
      </c>
      <c r="L6" s="31" t="s">
        <v>32</v>
      </c>
      <c r="M6" s="31" t="s">
        <v>30</v>
      </c>
      <c r="N6" s="31" t="s">
        <v>30</v>
      </c>
      <c r="O6" s="43" t="s">
        <v>31</v>
      </c>
      <c r="P6" s="31" t="s">
        <v>29</v>
      </c>
      <c r="Q6" s="24"/>
      <c r="R6" s="31" t="s">
        <v>29</v>
      </c>
      <c r="S6" s="31" t="s">
        <v>32</v>
      </c>
      <c r="T6" s="89" t="s">
        <v>31</v>
      </c>
      <c r="U6" s="31" t="s">
        <v>30</v>
      </c>
      <c r="V6" s="89" t="s">
        <v>31</v>
      </c>
      <c r="W6" s="43" t="s">
        <v>31</v>
      </c>
      <c r="X6" s="89" t="s">
        <v>31</v>
      </c>
      <c r="Y6" s="24"/>
      <c r="Z6" s="31" t="s">
        <v>31</v>
      </c>
      <c r="AA6" s="31" t="s">
        <v>31</v>
      </c>
      <c r="AB6" s="31" t="s">
        <v>29</v>
      </c>
      <c r="AC6" s="31" t="s">
        <v>31</v>
      </c>
      <c r="AD6" s="43" t="s">
        <v>32</v>
      </c>
      <c r="AE6" s="43" t="s">
        <v>30</v>
      </c>
      <c r="AF6" s="31" t="s">
        <v>31</v>
      </c>
      <c r="AG6" s="24"/>
      <c r="AH6" s="31" t="s">
        <v>31</v>
      </c>
      <c r="AI6" s="31" t="s">
        <v>31</v>
      </c>
      <c r="AJ6" s="31" t="s">
        <v>31</v>
      </c>
      <c r="AK6" s="31" t="s">
        <v>29</v>
      </c>
      <c r="AL6" s="43" t="s">
        <v>30</v>
      </c>
      <c r="AM6" s="31" t="s">
        <v>32</v>
      </c>
      <c r="AN6" s="24"/>
      <c r="AO6" s="32"/>
      <c r="AP6" s="33"/>
      <c r="AQ6" s="33" t="s">
        <v>29</v>
      </c>
      <c r="AR6" s="33" t="s">
        <v>29</v>
      </c>
      <c r="AS6" s="33" t="s">
        <v>30</v>
      </c>
      <c r="AT6" s="33"/>
      <c r="AU6" s="24"/>
      <c r="AX6" s="35"/>
      <c r="AY6" s="35"/>
      <c r="BA6" s="79" t="s">
        <v>10</v>
      </c>
      <c r="BB6" s="79">
        <v>7</v>
      </c>
      <c r="BC6" s="79">
        <v>0.5</v>
      </c>
      <c r="BD6" s="79"/>
      <c r="BE6" s="79"/>
      <c r="BF6" s="34" t="s">
        <v>28</v>
      </c>
    </row>
    <row r="7" spans="1:58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IFERROR(IF(HLOOKUP(D$6,$BC$5:$BF$18,2,FALSE)=0,"",HLOOKUP(D$6,$BC$5:$BF$18,2,FALSE)),"")</f>
        <v/>
      </c>
      <c r="E7" s="45">
        <f t="shared" si="0"/>
        <v>0.5</v>
      </c>
      <c r="F7" s="45" t="str">
        <f t="shared" si="0"/>
        <v/>
      </c>
      <c r="G7" s="45" t="str">
        <f t="shared" si="0"/>
        <v>x</v>
      </c>
      <c r="H7" s="45" t="str">
        <f t="shared" si="0"/>
        <v/>
      </c>
      <c r="I7" s="45" t="str">
        <f t="shared" si="0"/>
        <v/>
      </c>
      <c r="J7" s="12"/>
      <c r="K7" s="45" t="str">
        <f t="shared" ref="K7:P7" si="1">IFERROR(IF(HLOOKUP(K$6,$BC$5:$BF$18,2,FALSE)=0,"",HLOOKUP(K$6,$BC$5:$BF$18,2,FALSE)),"")</f>
        <v/>
      </c>
      <c r="L7" s="45" t="str">
        <f t="shared" si="1"/>
        <v/>
      </c>
      <c r="M7" s="45" t="str">
        <f t="shared" si="1"/>
        <v>x</v>
      </c>
      <c r="N7" s="45" t="str">
        <f t="shared" si="1"/>
        <v>x</v>
      </c>
      <c r="O7" s="44" t="str">
        <f t="shared" si="1"/>
        <v/>
      </c>
      <c r="P7" s="45">
        <f t="shared" si="1"/>
        <v>0.5</v>
      </c>
      <c r="Q7" s="12"/>
      <c r="R7" s="45">
        <f t="shared" ref="R7:X7" si="2">IFERROR(IF(HLOOKUP(R$6,$BC$5:$BF$18,2,FALSE)=0,"",HLOOKUP(R$6,$BC$5:$BF$18,2,FALSE)),"")</f>
        <v>0.5</v>
      </c>
      <c r="S7" s="45" t="str">
        <f t="shared" si="2"/>
        <v/>
      </c>
      <c r="T7" s="46" t="str">
        <f t="shared" si="2"/>
        <v/>
      </c>
      <c r="U7" s="45" t="str">
        <f t="shared" si="2"/>
        <v>x</v>
      </c>
      <c r="V7" s="46" t="str">
        <f t="shared" si="2"/>
        <v/>
      </c>
      <c r="W7" s="44"/>
      <c r="X7" s="46" t="str">
        <f t="shared" si="2"/>
        <v/>
      </c>
      <c r="Y7" s="12"/>
      <c r="Z7" s="45" t="str">
        <f t="shared" ref="Z7:AF7" si="3">IFERROR(IF(HLOOKUP(Z$6,$BC$5:$BF$18,2,FALSE)=0,"",HLOOKUP(Z$6,$BC$5:$BF$18,2,FALSE)),"")</f>
        <v/>
      </c>
      <c r="AA7" s="45" t="str">
        <f t="shared" si="3"/>
        <v/>
      </c>
      <c r="AB7" s="45">
        <f t="shared" si="3"/>
        <v>0.5</v>
      </c>
      <c r="AC7" s="45" t="str">
        <f t="shared" si="3"/>
        <v/>
      </c>
      <c r="AD7" s="44"/>
      <c r="AE7" s="44" t="str">
        <f t="shared" si="3"/>
        <v>x</v>
      </c>
      <c r="AF7" s="45" t="str">
        <f t="shared" si="3"/>
        <v/>
      </c>
      <c r="AG7" s="12"/>
      <c r="AH7" s="45" t="str">
        <f t="shared" ref="AH7:AM7" si="4">IFERROR(IF(HLOOKUP(AH$6,$BC$5:$BF$18,2,FALSE)=0,"",HLOOKUP(AH$6,$BC$5:$BF$18,2,FALSE)),"")</f>
        <v/>
      </c>
      <c r="AI7" s="45" t="str">
        <f t="shared" si="4"/>
        <v/>
      </c>
      <c r="AJ7" s="45" t="str">
        <f t="shared" si="4"/>
        <v/>
      </c>
      <c r="AK7" s="45">
        <f t="shared" si="4"/>
        <v>0.5</v>
      </c>
      <c r="AL7" s="44" t="str">
        <f t="shared" si="4"/>
        <v>x</v>
      </c>
      <c r="AM7" s="45" t="str">
        <f t="shared" si="4"/>
        <v/>
      </c>
      <c r="AN7" s="12"/>
      <c r="AO7" s="45" t="str">
        <f t="shared" ref="AO7:AT7" si="5">IFERROR(IF(HLOOKUP(AO$6,$BC$5:$BF$18,2,FALSE)=0,"",HLOOKUP(AO$6,$BC$5:$BF$18,2,FALSE)),"")</f>
        <v/>
      </c>
      <c r="AP7" s="45" t="str">
        <f t="shared" si="5"/>
        <v/>
      </c>
      <c r="AQ7" s="45">
        <f t="shared" si="5"/>
        <v>0.5</v>
      </c>
      <c r="AR7" s="45">
        <f t="shared" si="5"/>
        <v>0.5</v>
      </c>
      <c r="AS7" s="45" t="str">
        <f t="shared" si="5"/>
        <v>x</v>
      </c>
      <c r="AT7" s="45" t="str">
        <f t="shared" si="5"/>
        <v/>
      </c>
      <c r="AU7" s="2"/>
      <c r="AV7" s="13" t="s">
        <v>9</v>
      </c>
      <c r="AW7" s="14">
        <f>+D19+K19+R19+Z19+AH19+AO19</f>
        <v>40</v>
      </c>
      <c r="AX7" s="38">
        <f>IFERROR(IF(SUMIF($D$5:$AS$5,"Megen",$D$7:$AS$7)=0,"",SUMIF($D$5:$AS$5,"Megen",$D$7:$AS$7))*2,"")</f>
        <v>1</v>
      </c>
      <c r="AY7" s="38" t="str">
        <f>IFERROR(IF(SUMIF($D$5:$AS$5,"Megen",$D$18:$AS$18)=0,"",SUMIF($D$5:$AS$5,"Megen",$D$18:$AS$18)*2),"")</f>
        <v/>
      </c>
      <c r="BA7" s="25">
        <v>7</v>
      </c>
      <c r="BB7" s="25">
        <v>8</v>
      </c>
      <c r="BC7" s="25">
        <v>1</v>
      </c>
      <c r="BD7" s="25"/>
      <c r="BE7" s="25"/>
      <c r="BF7" s="34" t="s">
        <v>28</v>
      </c>
    </row>
    <row r="8" spans="1:58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IFERROR(IF(HLOOKUP(D$6,$BC$5:$BF$18,3,FALSE)=0,"",HLOOKUP(D$6,$BC$5:$BF$18,3,FALSE)),"")</f>
        <v/>
      </c>
      <c r="E8" s="45">
        <f t="shared" si="6"/>
        <v>1</v>
      </c>
      <c r="F8" s="45" t="str">
        <f t="shared" si="6"/>
        <v/>
      </c>
      <c r="G8" s="45" t="str">
        <f t="shared" si="6"/>
        <v>x</v>
      </c>
      <c r="H8" s="45" t="str">
        <f t="shared" si="6"/>
        <v/>
      </c>
      <c r="I8" s="45" t="str">
        <f t="shared" si="6"/>
        <v/>
      </c>
      <c r="J8" s="12"/>
      <c r="K8" s="45" t="str">
        <f t="shared" ref="K8:P8" si="7">IFERROR(IF(HLOOKUP(K$6,$BC$5:$BF$18,3,FALSE)=0,"",HLOOKUP(K$6,$BC$5:$BF$18,3,FALSE)),"")</f>
        <v/>
      </c>
      <c r="L8" s="45" t="str">
        <f t="shared" si="7"/>
        <v/>
      </c>
      <c r="M8" s="45" t="str">
        <f t="shared" si="7"/>
        <v>x</v>
      </c>
      <c r="N8" s="45" t="str">
        <f t="shared" si="7"/>
        <v>x</v>
      </c>
      <c r="O8" s="44" t="str">
        <f t="shared" si="7"/>
        <v/>
      </c>
      <c r="P8" s="45">
        <f t="shared" si="7"/>
        <v>1</v>
      </c>
      <c r="Q8" s="12"/>
      <c r="R8" s="45">
        <f t="shared" ref="R8:X8" si="8">IFERROR(IF(HLOOKUP(R$6,$BC$5:$BF$18,3,FALSE)=0,"",HLOOKUP(R$6,$BC$5:$BF$18,3,FALSE)),"")</f>
        <v>1</v>
      </c>
      <c r="S8" s="45" t="str">
        <f t="shared" si="8"/>
        <v/>
      </c>
      <c r="T8" s="46" t="str">
        <f t="shared" si="8"/>
        <v/>
      </c>
      <c r="U8" s="45" t="str">
        <f t="shared" si="8"/>
        <v>x</v>
      </c>
      <c r="V8" s="46" t="str">
        <f t="shared" si="8"/>
        <v/>
      </c>
      <c r="W8" s="44"/>
      <c r="X8" s="46" t="str">
        <f t="shared" si="8"/>
        <v/>
      </c>
      <c r="Y8" s="12"/>
      <c r="Z8" s="45" t="str">
        <f t="shared" ref="Z8:AF8" si="9">IFERROR(IF(HLOOKUP(Z$6,$BC$5:$BF$18,3,FALSE)=0,"",HLOOKUP(Z$6,$BC$5:$BF$18,3,FALSE)),"")</f>
        <v/>
      </c>
      <c r="AA8" s="45" t="str">
        <f t="shared" si="9"/>
        <v/>
      </c>
      <c r="AB8" s="45">
        <f t="shared" si="9"/>
        <v>1</v>
      </c>
      <c r="AC8" s="45" t="str">
        <f t="shared" si="9"/>
        <v/>
      </c>
      <c r="AD8" s="44"/>
      <c r="AE8" s="44" t="str">
        <f t="shared" si="9"/>
        <v>x</v>
      </c>
      <c r="AF8" s="45" t="str">
        <f t="shared" si="9"/>
        <v/>
      </c>
      <c r="AG8" s="12"/>
      <c r="AH8" s="45" t="str">
        <f t="shared" ref="AH8:AM8" si="10">IFERROR(IF(HLOOKUP(AH$6,$BC$5:$BF$18,3,FALSE)=0,"",HLOOKUP(AH$6,$BC$5:$BF$18,3,FALSE)),"")</f>
        <v/>
      </c>
      <c r="AI8" s="45" t="str">
        <f t="shared" si="10"/>
        <v/>
      </c>
      <c r="AJ8" s="45" t="str">
        <f t="shared" si="10"/>
        <v/>
      </c>
      <c r="AK8" s="45">
        <f t="shared" si="10"/>
        <v>1</v>
      </c>
      <c r="AL8" s="44" t="str">
        <f t="shared" si="10"/>
        <v>x</v>
      </c>
      <c r="AM8" s="45" t="str">
        <f t="shared" si="10"/>
        <v/>
      </c>
      <c r="AN8" s="12"/>
      <c r="AO8" s="45" t="str">
        <f t="shared" ref="AO8:AT8" si="11">IFERROR(IF(HLOOKUP(AO$6,$BC$5:$BF$18,3,FALSE)=0,"",HLOOKUP(AO$6,$BC$5:$BF$18,3,FALSE)),"")</f>
        <v/>
      </c>
      <c r="AP8" s="45" t="str">
        <f t="shared" si="11"/>
        <v/>
      </c>
      <c r="AQ8" s="45">
        <f t="shared" si="11"/>
        <v>1</v>
      </c>
      <c r="AR8" s="45">
        <f t="shared" si="11"/>
        <v>1</v>
      </c>
      <c r="AS8" s="45" t="str">
        <f t="shared" si="11"/>
        <v>x</v>
      </c>
      <c r="AT8" s="45" t="str">
        <f t="shared" si="11"/>
        <v/>
      </c>
      <c r="AU8" s="2"/>
      <c r="AV8" s="15" t="s">
        <v>8</v>
      </c>
      <c r="AW8" s="16">
        <f>+E19+L19+S19+AA19+AI19+AP19</f>
        <v>40</v>
      </c>
      <c r="AX8" s="38">
        <f>IFERROR(IF(SUMIF($D$5:$AS$5,"Miguitte",$D$7:$AS$7)=0,"",SUMIF($D$5:$AS$5,"Miguitte",$D$7:$AS$7))*2,"")</f>
        <v>1</v>
      </c>
      <c r="AY8" s="38">
        <f>IFERROR(IF(SUMIF($D$5:$AS$5,"Miguitte",$D$18:$AS$18)=0,"",SUMIF($D$5:$AS$5,"Miguitte",$D$18:$AS$18)*2),"")</f>
        <v>2</v>
      </c>
      <c r="BA8" s="25">
        <v>8</v>
      </c>
      <c r="BB8" s="25">
        <v>9</v>
      </c>
      <c r="BC8" s="25">
        <v>1</v>
      </c>
      <c r="BD8" s="25">
        <v>0.5</v>
      </c>
      <c r="BE8" s="25">
        <v>1</v>
      </c>
      <c r="BF8" s="34" t="s">
        <v>28</v>
      </c>
    </row>
    <row r="9" spans="1:58" ht="24.95" customHeight="1" x14ac:dyDescent="0.25">
      <c r="A9" s="11">
        <v>8</v>
      </c>
      <c r="B9" s="11">
        <v>9</v>
      </c>
      <c r="C9" s="22"/>
      <c r="D9" s="45">
        <f t="shared" ref="D9:I9" si="12">IFERROR(IF(HLOOKUP(D$6,$BC$5:$BF$18,4,FALSE)=0,"",HLOOKUP(D$6,$BC$5:$BF$18,4,FALSE)),"")</f>
        <v>1</v>
      </c>
      <c r="E9" s="45">
        <f t="shared" si="12"/>
        <v>1</v>
      </c>
      <c r="F9" s="45">
        <f t="shared" si="12"/>
        <v>1</v>
      </c>
      <c r="G9" s="45" t="str">
        <f t="shared" si="12"/>
        <v>x</v>
      </c>
      <c r="H9" s="45">
        <f t="shared" si="12"/>
        <v>0.5</v>
      </c>
      <c r="I9" s="45">
        <f t="shared" si="12"/>
        <v>1</v>
      </c>
      <c r="J9" s="12"/>
      <c r="K9" s="45">
        <f t="shared" ref="K9:P9" si="13">IFERROR(IF(HLOOKUP(K$6,$BC$5:$BF$18,4,FALSE)=0,"",HLOOKUP(K$6,$BC$5:$BF$18,4,FALSE)),"")</f>
        <v>1</v>
      </c>
      <c r="L9" s="45">
        <f t="shared" si="13"/>
        <v>0.5</v>
      </c>
      <c r="M9" s="45" t="str">
        <f t="shared" si="13"/>
        <v>x</v>
      </c>
      <c r="N9" s="45" t="str">
        <f t="shared" si="13"/>
        <v>x</v>
      </c>
      <c r="O9" s="44">
        <f t="shared" si="13"/>
        <v>1</v>
      </c>
      <c r="P9" s="45">
        <f t="shared" si="13"/>
        <v>1</v>
      </c>
      <c r="Q9" s="12"/>
      <c r="R9" s="45">
        <f t="shared" ref="R9:X9" si="14">IFERROR(IF(HLOOKUP(R$6,$BC$5:$BF$18,4,FALSE)=0,"",HLOOKUP(R$6,$BC$5:$BF$18,4,FALSE)),"")</f>
        <v>1</v>
      </c>
      <c r="S9" s="45">
        <f t="shared" si="14"/>
        <v>0.5</v>
      </c>
      <c r="T9" s="46">
        <f t="shared" si="14"/>
        <v>1</v>
      </c>
      <c r="U9" s="45" t="str">
        <f t="shared" si="14"/>
        <v>x</v>
      </c>
      <c r="V9" s="46">
        <f t="shared" si="14"/>
        <v>1</v>
      </c>
      <c r="W9" s="44">
        <f t="shared" si="14"/>
        <v>1</v>
      </c>
      <c r="X9" s="46">
        <f t="shared" si="14"/>
        <v>1</v>
      </c>
      <c r="Y9" s="12"/>
      <c r="Z9" s="45">
        <f t="shared" ref="Z9:AF9" si="15">IFERROR(IF(HLOOKUP(Z$6,$BC$5:$BF$18,4,FALSE)=0,"",HLOOKUP(Z$6,$BC$5:$BF$18,4,FALSE)),"")</f>
        <v>1</v>
      </c>
      <c r="AA9" s="45">
        <f t="shared" si="15"/>
        <v>1</v>
      </c>
      <c r="AB9" s="45">
        <f t="shared" si="15"/>
        <v>1</v>
      </c>
      <c r="AC9" s="45">
        <f t="shared" si="15"/>
        <v>1</v>
      </c>
      <c r="AD9" s="45">
        <f t="shared" si="15"/>
        <v>0.5</v>
      </c>
      <c r="AE9" s="44" t="str">
        <f t="shared" si="15"/>
        <v>x</v>
      </c>
      <c r="AF9" s="45">
        <f t="shared" si="15"/>
        <v>1</v>
      </c>
      <c r="AG9" s="12"/>
      <c r="AH9" s="45">
        <f t="shared" ref="AH9:AM9" si="16">IFERROR(IF(HLOOKUP(AH$6,$BC$5:$BF$18,4,FALSE)=0,"",HLOOKUP(AH$6,$BC$5:$BF$18,4,FALSE)),"")</f>
        <v>1</v>
      </c>
      <c r="AI9" s="45">
        <f t="shared" si="16"/>
        <v>1</v>
      </c>
      <c r="AJ9" s="45">
        <f t="shared" si="16"/>
        <v>1</v>
      </c>
      <c r="AK9" s="45">
        <f t="shared" si="16"/>
        <v>1</v>
      </c>
      <c r="AL9" s="44" t="str">
        <f t="shared" si="16"/>
        <v>x</v>
      </c>
      <c r="AM9" s="45">
        <f t="shared" si="16"/>
        <v>0.5</v>
      </c>
      <c r="AN9" s="12"/>
      <c r="AO9" s="45" t="str">
        <f t="shared" ref="AO9:AT9" si="17">IFERROR(IF(HLOOKUP(AO$6,$BC$5:$BF$18,4,FALSE)=0,"",HLOOKUP(AO$6,$BC$5:$BF$18,4,FALSE)),"")</f>
        <v/>
      </c>
      <c r="AP9" s="45" t="str">
        <f t="shared" si="17"/>
        <v/>
      </c>
      <c r="AQ9" s="45">
        <f t="shared" si="17"/>
        <v>1</v>
      </c>
      <c r="AR9" s="45">
        <f t="shared" si="17"/>
        <v>1</v>
      </c>
      <c r="AS9" s="45" t="str">
        <f t="shared" si="17"/>
        <v>x</v>
      </c>
      <c r="AT9" s="45" t="str">
        <f t="shared" si="17"/>
        <v/>
      </c>
      <c r="AU9" s="2"/>
      <c r="AV9" s="15" t="s">
        <v>7</v>
      </c>
      <c r="AW9" s="16">
        <f>+F19+M19+T19+AB19+AJ19+AQ19</f>
        <v>37.5</v>
      </c>
      <c r="AX9" s="38">
        <f>IFERROR(IF(SUMIF($D$5:$AS$5,"Tim",$D$7:$AS$7)=0,"",SUMIF($D$5:$AS$5,"Tim",$D$7:$AS$7))*2,"")</f>
        <v>2</v>
      </c>
      <c r="AY9" s="38" t="str">
        <f>IFERROR(IF(SUMIF($D$5:$AS$5,"Tim",$D$18:$AS$18)=0,"",SUMIF($D$5:$AS$5,"Tim",$D$18:$AS$18)*2),"")</f>
        <v/>
      </c>
      <c r="BA9" s="25">
        <v>9</v>
      </c>
      <c r="BB9" s="25">
        <v>10</v>
      </c>
      <c r="BC9" s="25">
        <v>1</v>
      </c>
      <c r="BD9" s="25">
        <v>1</v>
      </c>
      <c r="BE9" s="25">
        <v>1</v>
      </c>
      <c r="BF9" s="34" t="s">
        <v>28</v>
      </c>
    </row>
    <row r="10" spans="1:58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IFERROR(IF(HLOOKUP(D$6,$BC$5:$BF$18,5,FALSE)=0,"",HLOOKUP(D$6,$BC$5:$BF$18,5,FALSE)),"")</f>
        <v>1</v>
      </c>
      <c r="E10" s="45">
        <f t="shared" si="18"/>
        <v>1</v>
      </c>
      <c r="F10" s="45">
        <f t="shared" si="18"/>
        <v>1</v>
      </c>
      <c r="G10" s="45" t="str">
        <f t="shared" si="18"/>
        <v>x</v>
      </c>
      <c r="H10" s="45">
        <f t="shared" si="18"/>
        <v>1</v>
      </c>
      <c r="I10" s="45">
        <f t="shared" si="18"/>
        <v>1</v>
      </c>
      <c r="J10" s="12"/>
      <c r="K10" s="45">
        <f t="shared" ref="K10:P10" si="19">IFERROR(IF(HLOOKUP(K$6,$BC$5:$BF$18,5,FALSE)=0,"",HLOOKUP(K$6,$BC$5:$BF$18,5,FALSE)),"")</f>
        <v>1</v>
      </c>
      <c r="L10" s="45">
        <f t="shared" si="19"/>
        <v>1</v>
      </c>
      <c r="M10" s="45" t="str">
        <f t="shared" si="19"/>
        <v>x</v>
      </c>
      <c r="N10" s="45" t="str">
        <f t="shared" si="19"/>
        <v>x</v>
      </c>
      <c r="O10" s="44">
        <f t="shared" si="19"/>
        <v>1</v>
      </c>
      <c r="P10" s="45">
        <f t="shared" si="19"/>
        <v>1</v>
      </c>
      <c r="Q10" s="12"/>
      <c r="R10" s="45">
        <f t="shared" ref="R10:X10" si="20">IFERROR(IF(HLOOKUP(R$6,$BC$5:$BF$18,5,FALSE)=0,"",HLOOKUP(R$6,$BC$5:$BF$18,5,FALSE)),"")</f>
        <v>1</v>
      </c>
      <c r="S10" s="45">
        <f t="shared" si="20"/>
        <v>1</v>
      </c>
      <c r="T10" s="46">
        <f t="shared" si="20"/>
        <v>1</v>
      </c>
      <c r="U10" s="45" t="str">
        <f t="shared" si="20"/>
        <v>x</v>
      </c>
      <c r="V10" s="46">
        <f t="shared" si="20"/>
        <v>1</v>
      </c>
      <c r="W10" s="44">
        <f t="shared" si="20"/>
        <v>1</v>
      </c>
      <c r="X10" s="46">
        <f t="shared" si="20"/>
        <v>1</v>
      </c>
      <c r="Y10" s="12"/>
      <c r="Z10" s="45">
        <f t="shared" ref="Z10:AF10" si="21">IFERROR(IF(HLOOKUP(Z$6,$BC$5:$BF$18,5,FALSE)=0,"",HLOOKUP(Z$6,$BC$5:$BF$18,5,FALSE)),"")</f>
        <v>1</v>
      </c>
      <c r="AA10" s="45">
        <f t="shared" si="21"/>
        <v>1</v>
      </c>
      <c r="AB10" s="45">
        <f t="shared" si="21"/>
        <v>1</v>
      </c>
      <c r="AC10" s="45">
        <f t="shared" si="21"/>
        <v>1</v>
      </c>
      <c r="AD10" s="45">
        <f t="shared" si="21"/>
        <v>1</v>
      </c>
      <c r="AE10" s="44" t="str">
        <f t="shared" si="21"/>
        <v>x</v>
      </c>
      <c r="AF10" s="45">
        <f t="shared" si="21"/>
        <v>1</v>
      </c>
      <c r="AG10" s="12"/>
      <c r="AH10" s="45">
        <f t="shared" ref="AH10:AM10" si="22">IFERROR(IF(HLOOKUP(AH$6,$BC$5:$BF$18,5,FALSE)=0,"",HLOOKUP(AH$6,$BC$5:$BF$18,5,FALSE)),"")</f>
        <v>1</v>
      </c>
      <c r="AI10" s="45">
        <f t="shared" si="22"/>
        <v>1</v>
      </c>
      <c r="AJ10" s="45">
        <f t="shared" si="22"/>
        <v>1</v>
      </c>
      <c r="AK10" s="45">
        <f t="shared" si="22"/>
        <v>1</v>
      </c>
      <c r="AL10" s="44" t="str">
        <f t="shared" si="22"/>
        <v>x</v>
      </c>
      <c r="AM10" s="45">
        <f t="shared" si="22"/>
        <v>1</v>
      </c>
      <c r="AN10" s="12"/>
      <c r="AO10" s="45" t="str">
        <f t="shared" ref="AO10:AT10" si="23">IFERROR(IF(HLOOKUP(AO$6,$BC$5:$BF$18,5,FALSE)=0,"",HLOOKUP(AO$6,$BC$5:$BF$18,5,FALSE)),"")</f>
        <v/>
      </c>
      <c r="AP10" s="45" t="str">
        <f t="shared" si="23"/>
        <v/>
      </c>
      <c r="AQ10" s="45">
        <f t="shared" si="23"/>
        <v>1</v>
      </c>
      <c r="AR10" s="45">
        <f t="shared" si="23"/>
        <v>1</v>
      </c>
      <c r="AS10" s="45" t="str">
        <f t="shared" si="23"/>
        <v>x</v>
      </c>
      <c r="AT10" s="45" t="str">
        <f t="shared" si="23"/>
        <v/>
      </c>
      <c r="AU10" s="2"/>
      <c r="AV10" s="15" t="s">
        <v>37</v>
      </c>
      <c r="AW10" s="16">
        <f>+H19+O19+V19+AE19+AL19+AS19</f>
        <v>24</v>
      </c>
      <c r="AX10" s="38" t="str">
        <f>IFERROR(IF(SUMIF($D$5:$AS$5,"David",$D$7:$AS$7)=0,"",SUMIF($D$5:$AS$5,"David",$D$7:$AS$7))*2,"")</f>
        <v/>
      </c>
      <c r="AY10" s="38">
        <f>IFERROR(IF(SUMIF($D$5:$AS$5,"David",$D$18:$AS$18)=0,"",SUMIF($D$5:$AS$5,"David",$D$18:$AS$18)*2),"")</f>
        <v>1</v>
      </c>
      <c r="BA10" s="25">
        <v>10</v>
      </c>
      <c r="BB10" s="25">
        <v>11</v>
      </c>
      <c r="BC10" s="25">
        <v>1</v>
      </c>
      <c r="BD10" s="25">
        <v>1</v>
      </c>
      <c r="BE10" s="25">
        <v>1</v>
      </c>
      <c r="BF10" s="34" t="s">
        <v>28</v>
      </c>
    </row>
    <row r="11" spans="1:58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IFERROR(IF(HLOOKUP(D$6,$BC$5:$BF$18,6,FALSE)=0,"",HLOOKUP(D$6,$BC$5:$BF$18,6,FALSE)),"")</f>
        <v>1</v>
      </c>
      <c r="E11" s="45">
        <f t="shared" si="24"/>
        <v>1</v>
      </c>
      <c r="F11" s="45">
        <f t="shared" si="24"/>
        <v>1</v>
      </c>
      <c r="G11" s="45" t="str">
        <f t="shared" si="24"/>
        <v>x</v>
      </c>
      <c r="H11" s="45">
        <f t="shared" si="24"/>
        <v>1</v>
      </c>
      <c r="I11" s="45">
        <f t="shared" si="24"/>
        <v>1</v>
      </c>
      <c r="J11" s="12"/>
      <c r="K11" s="45">
        <f t="shared" ref="K11:P11" si="25">IFERROR(IF(HLOOKUP(K$6,$BC$5:$BF$18,6,FALSE)=0,"",HLOOKUP(K$6,$BC$5:$BF$18,6,FALSE)),"")</f>
        <v>1</v>
      </c>
      <c r="L11" s="45">
        <f t="shared" si="25"/>
        <v>1</v>
      </c>
      <c r="M11" s="45" t="str">
        <f t="shared" si="25"/>
        <v>x</v>
      </c>
      <c r="N11" s="45" t="str">
        <f t="shared" si="25"/>
        <v>x</v>
      </c>
      <c r="O11" s="44">
        <f t="shared" si="25"/>
        <v>1</v>
      </c>
      <c r="P11" s="45">
        <f t="shared" si="25"/>
        <v>1</v>
      </c>
      <c r="Q11" s="12"/>
      <c r="R11" s="45">
        <f t="shared" ref="R11:X11" si="26">IFERROR(IF(HLOOKUP(R$6,$BC$5:$BF$18,6,FALSE)=0,"",HLOOKUP(R$6,$BC$5:$BF$18,6,FALSE)),"")</f>
        <v>1</v>
      </c>
      <c r="S11" s="45">
        <f t="shared" si="26"/>
        <v>1</v>
      </c>
      <c r="T11" s="46">
        <f t="shared" si="26"/>
        <v>1</v>
      </c>
      <c r="U11" s="45" t="str">
        <f t="shared" si="26"/>
        <v>x</v>
      </c>
      <c r="V11" s="46">
        <f t="shared" si="26"/>
        <v>1</v>
      </c>
      <c r="W11" s="44">
        <f t="shared" si="26"/>
        <v>1</v>
      </c>
      <c r="X11" s="46">
        <f t="shared" si="26"/>
        <v>1</v>
      </c>
      <c r="Y11" s="12"/>
      <c r="Z11" s="45">
        <f t="shared" ref="Z11:AF11" si="27">IFERROR(IF(HLOOKUP(Z$6,$BC$5:$BF$18,6,FALSE)=0,"",HLOOKUP(Z$6,$BC$5:$BF$18,6,FALSE)),"")</f>
        <v>1</v>
      </c>
      <c r="AA11" s="45">
        <f t="shared" si="27"/>
        <v>1</v>
      </c>
      <c r="AB11" s="45">
        <f t="shared" si="27"/>
        <v>1</v>
      </c>
      <c r="AC11" s="45">
        <f t="shared" si="27"/>
        <v>1</v>
      </c>
      <c r="AD11" s="45">
        <f t="shared" si="27"/>
        <v>1</v>
      </c>
      <c r="AE11" s="44" t="str">
        <f t="shared" si="27"/>
        <v>x</v>
      </c>
      <c r="AF11" s="45">
        <f t="shared" si="27"/>
        <v>1</v>
      </c>
      <c r="AG11" s="12"/>
      <c r="AH11" s="45">
        <f t="shared" ref="AH11:AM11" si="28">IFERROR(IF(HLOOKUP(AH$6,$BC$5:$BF$18,6,FALSE)=0,"",HLOOKUP(AH$6,$BC$5:$BF$18,6,FALSE)),"")</f>
        <v>1</v>
      </c>
      <c r="AI11" s="45">
        <f t="shared" si="28"/>
        <v>1</v>
      </c>
      <c r="AJ11" s="45">
        <f t="shared" si="28"/>
        <v>1</v>
      </c>
      <c r="AK11" s="45">
        <f t="shared" si="28"/>
        <v>1</v>
      </c>
      <c r="AL11" s="44" t="str">
        <f t="shared" si="28"/>
        <v>x</v>
      </c>
      <c r="AM11" s="45">
        <f t="shared" si="28"/>
        <v>1</v>
      </c>
      <c r="AN11" s="12"/>
      <c r="AO11" s="45" t="str">
        <f t="shared" ref="AO11:AT11" si="29">IFERROR(IF(HLOOKUP(AO$6,$BC$5:$BF$18,6,FALSE)=0,"",HLOOKUP(AO$6,$BC$5:$BF$18,6,FALSE)),"")</f>
        <v/>
      </c>
      <c r="AP11" s="45" t="str">
        <f t="shared" si="29"/>
        <v/>
      </c>
      <c r="AQ11" s="45">
        <f t="shared" si="29"/>
        <v>1</v>
      </c>
      <c r="AR11" s="45">
        <f t="shared" si="29"/>
        <v>1</v>
      </c>
      <c r="AS11" s="45" t="str">
        <f t="shared" si="29"/>
        <v>x</v>
      </c>
      <c r="AT11" s="45" t="str">
        <f t="shared" si="29"/>
        <v/>
      </c>
      <c r="AU11" s="2"/>
      <c r="AV11" s="15" t="s">
        <v>46</v>
      </c>
      <c r="AW11" s="16">
        <f>+G19+N19+U19+AC19+AR19+AK19</f>
        <v>21.5</v>
      </c>
      <c r="AX11" s="38">
        <f>IFERROR(IF(SUMIF($D$5:$AS$5,"Emre",$D$7:$AS$7)=0,"",SUMIF($D$5:$AS$5,"Emre",$D$7:$AS$7))*2,"")</f>
        <v>2</v>
      </c>
      <c r="AY11" s="38" t="str">
        <f>IFERROR(IF(SUMIF($D$5:$AS$5,"Emre",$D$18:$AS$18)=0,"",SUMIF($D$5:$AS$5,"Emre",$D$18:$AS$18)*2),"")</f>
        <v/>
      </c>
      <c r="BA11" s="25">
        <v>11</v>
      </c>
      <c r="BB11" s="25">
        <v>12</v>
      </c>
      <c r="BC11" s="25">
        <v>1</v>
      </c>
      <c r="BD11" s="25">
        <v>1</v>
      </c>
      <c r="BE11" s="25">
        <v>1</v>
      </c>
      <c r="BF11" s="34" t="s">
        <v>28</v>
      </c>
    </row>
    <row r="12" spans="1:58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IFERROR(IF(HLOOKUP(D$6,$BC$5:$BF$18,7,FALSE)=0,"",HLOOKUP(D$6,$BC$5:$BF$18,7,FALSE)),"")</f>
        <v>1</v>
      </c>
      <c r="E12" s="45">
        <f t="shared" si="30"/>
        <v>1</v>
      </c>
      <c r="F12" s="45">
        <f t="shared" si="30"/>
        <v>1</v>
      </c>
      <c r="G12" s="45" t="str">
        <f t="shared" si="30"/>
        <v>x</v>
      </c>
      <c r="H12" s="45">
        <f t="shared" si="30"/>
        <v>1</v>
      </c>
      <c r="I12" s="45">
        <f t="shared" si="30"/>
        <v>1</v>
      </c>
      <c r="J12" s="12"/>
      <c r="K12" s="45">
        <f t="shared" ref="K12:P12" si="31">IFERROR(IF(HLOOKUP(K$6,$BC$5:$BF$18,7,FALSE)=0,"",HLOOKUP(K$6,$BC$5:$BF$18,7,FALSE)),"")</f>
        <v>1</v>
      </c>
      <c r="L12" s="45">
        <f t="shared" si="31"/>
        <v>1</v>
      </c>
      <c r="M12" s="45" t="str">
        <f t="shared" si="31"/>
        <v>x</v>
      </c>
      <c r="N12" s="45" t="str">
        <f t="shared" si="31"/>
        <v>x</v>
      </c>
      <c r="O12" s="44">
        <f t="shared" si="31"/>
        <v>1</v>
      </c>
      <c r="P12" s="45">
        <f t="shared" si="31"/>
        <v>1</v>
      </c>
      <c r="Q12" s="12"/>
      <c r="R12" s="45">
        <f t="shared" ref="R12:X12" si="32">IFERROR(IF(HLOOKUP(R$6,$BC$5:$BF$18,7,FALSE)=0,"",HLOOKUP(R$6,$BC$5:$BF$18,7,FALSE)),"")</f>
        <v>1</v>
      </c>
      <c r="S12" s="45">
        <f t="shared" si="32"/>
        <v>1</v>
      </c>
      <c r="T12" s="46">
        <f t="shared" si="32"/>
        <v>1</v>
      </c>
      <c r="U12" s="45" t="str">
        <f t="shared" si="32"/>
        <v>x</v>
      </c>
      <c r="V12" s="46">
        <f t="shared" si="32"/>
        <v>1</v>
      </c>
      <c r="W12" s="44">
        <f t="shared" si="32"/>
        <v>1</v>
      </c>
      <c r="X12" s="46">
        <f t="shared" si="32"/>
        <v>1</v>
      </c>
      <c r="Y12" s="12"/>
      <c r="Z12" s="45">
        <f t="shared" ref="Z12:AF12" si="33">IFERROR(IF(HLOOKUP(Z$6,$BC$5:$BF$18,7,FALSE)=0,"",HLOOKUP(Z$6,$BC$5:$BF$18,7,FALSE)),"")</f>
        <v>1</v>
      </c>
      <c r="AA12" s="45">
        <f t="shared" si="33"/>
        <v>1</v>
      </c>
      <c r="AB12" s="45">
        <f t="shared" si="33"/>
        <v>1</v>
      </c>
      <c r="AC12" s="45">
        <f t="shared" si="33"/>
        <v>1</v>
      </c>
      <c r="AD12" s="45">
        <f t="shared" si="33"/>
        <v>1</v>
      </c>
      <c r="AE12" s="44" t="str">
        <f t="shared" si="33"/>
        <v>x</v>
      </c>
      <c r="AF12" s="45">
        <f t="shared" si="33"/>
        <v>1</v>
      </c>
      <c r="AG12" s="12"/>
      <c r="AH12" s="45">
        <f t="shared" ref="AH12:AM12" si="34">IFERROR(IF(HLOOKUP(AH$6,$BC$5:$BF$18,7,FALSE)=0,"",HLOOKUP(AH$6,$BC$5:$BF$18,7,FALSE)),"")</f>
        <v>1</v>
      </c>
      <c r="AI12" s="45">
        <f t="shared" si="34"/>
        <v>1</v>
      </c>
      <c r="AJ12" s="45">
        <f t="shared" si="34"/>
        <v>1</v>
      </c>
      <c r="AK12" s="45">
        <f t="shared" si="34"/>
        <v>1</v>
      </c>
      <c r="AL12" s="44" t="str">
        <f t="shared" si="34"/>
        <v>x</v>
      </c>
      <c r="AM12" s="45">
        <f t="shared" si="34"/>
        <v>1</v>
      </c>
      <c r="AN12" s="12"/>
      <c r="AO12" s="45" t="str">
        <f t="shared" ref="AO12:AT12" si="35">IFERROR(IF(HLOOKUP(AO$6,$BC$5:$BF$18,7,FALSE)=0,"",HLOOKUP(AO$6,$BC$5:$BF$18,7,FALSE)),"")</f>
        <v/>
      </c>
      <c r="AP12" s="45" t="str">
        <f t="shared" si="35"/>
        <v/>
      </c>
      <c r="AQ12" s="45">
        <f t="shared" si="35"/>
        <v>1</v>
      </c>
      <c r="AR12" s="45">
        <f t="shared" si="35"/>
        <v>1</v>
      </c>
      <c r="AS12" s="45" t="str">
        <f t="shared" si="35"/>
        <v>x</v>
      </c>
      <c r="AT12" s="45" t="str">
        <f t="shared" si="35"/>
        <v/>
      </c>
      <c r="AU12" s="2"/>
      <c r="AV12" s="15"/>
      <c r="AW12" s="16"/>
      <c r="AX12" s="38"/>
      <c r="AY12" s="38"/>
      <c r="BA12" s="25">
        <v>12</v>
      </c>
      <c r="BB12" s="25">
        <v>13</v>
      </c>
      <c r="BC12" s="25">
        <v>0.5</v>
      </c>
      <c r="BD12" s="25">
        <v>0.5</v>
      </c>
      <c r="BE12" s="25">
        <v>0.5</v>
      </c>
      <c r="BF12" s="34" t="s">
        <v>28</v>
      </c>
    </row>
    <row r="13" spans="1:58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47"/>
      <c r="U13" s="45"/>
      <c r="V13" s="47"/>
      <c r="W13" s="41"/>
      <c r="X13" s="47"/>
      <c r="Y13" s="2"/>
      <c r="Z13" s="45"/>
      <c r="AA13" s="45"/>
      <c r="AB13" s="37"/>
      <c r="AC13" s="45"/>
      <c r="AD13" s="37"/>
      <c r="AE13" s="41"/>
      <c r="AF13" s="37"/>
      <c r="AG13" s="2"/>
      <c r="AH13" s="37"/>
      <c r="AI13" s="37"/>
      <c r="AJ13" s="45"/>
      <c r="AK13" s="45"/>
      <c r="AL13" s="41"/>
      <c r="AM13" s="37"/>
      <c r="AN13" s="2"/>
      <c r="AO13" s="37"/>
      <c r="AP13" s="37"/>
      <c r="AQ13" s="37"/>
      <c r="AR13" s="37"/>
      <c r="AS13" s="37"/>
      <c r="AT13" s="37"/>
      <c r="AU13" s="2"/>
      <c r="AV13" s="15" t="s">
        <v>34</v>
      </c>
      <c r="AW13" s="16">
        <f>+I19+P19+X19+AF19+AM19+AT19</f>
        <v>40</v>
      </c>
      <c r="AX13" s="38">
        <f>IFERROR(IF(SUMIF($D$5:$AS$5,"Stefan",$D$7:$AS$7)=0,"",SUMIF($D$5:$AS$5,"Stefan",$D$7:$AS$7))*2,"")</f>
        <v>1</v>
      </c>
      <c r="AY13" s="38">
        <f>IFERROR(IF(SUMIF($D$5:$AS$5,"Stefan",$D$18:$AS$18)=0,"",SUMIF($D$5:$AS$5,"Stefan",$D$18:$AS$18)*2),"")</f>
        <v>1</v>
      </c>
      <c r="BA13" s="25">
        <v>13</v>
      </c>
      <c r="BB13" s="25">
        <v>14</v>
      </c>
      <c r="BC13" s="25">
        <v>1</v>
      </c>
      <c r="BD13" s="25">
        <v>1</v>
      </c>
      <c r="BE13" s="25">
        <v>1</v>
      </c>
      <c r="BF13" s="34" t="s">
        <v>28</v>
      </c>
    </row>
    <row r="14" spans="1:58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IFERROR(IF(HLOOKUP(D$6,$BC$5:$BF$18,9,FALSE)=0,"",HLOOKUP(D$6,$BC$5:$BF$18,9,FALSE)),"")</f>
        <v>1</v>
      </c>
      <c r="E14" s="45">
        <f t="shared" si="36"/>
        <v>1</v>
      </c>
      <c r="F14" s="45">
        <f t="shared" si="36"/>
        <v>1</v>
      </c>
      <c r="G14" s="45" t="str">
        <f t="shared" si="36"/>
        <v>x</v>
      </c>
      <c r="H14" s="45">
        <f t="shared" si="36"/>
        <v>1</v>
      </c>
      <c r="I14" s="45">
        <f t="shared" si="36"/>
        <v>1</v>
      </c>
      <c r="J14" s="12"/>
      <c r="K14" s="45">
        <f t="shared" ref="K14:P14" si="37">IFERROR(IF(HLOOKUP(K$6,$BC$5:$BF$18,9,FALSE)=0,"",HLOOKUP(K$6,$BC$5:$BF$18,9,FALSE)),"")</f>
        <v>1</v>
      </c>
      <c r="L14" s="45">
        <f t="shared" si="37"/>
        <v>1</v>
      </c>
      <c r="M14" s="45" t="str">
        <f t="shared" si="37"/>
        <v>x</v>
      </c>
      <c r="N14" s="45" t="str">
        <f t="shared" si="37"/>
        <v>x</v>
      </c>
      <c r="O14" s="44">
        <f t="shared" si="37"/>
        <v>1</v>
      </c>
      <c r="P14" s="45">
        <f t="shared" si="37"/>
        <v>1</v>
      </c>
      <c r="Q14" s="12"/>
      <c r="R14" s="45">
        <f t="shared" ref="R14:X14" si="38">IFERROR(IF(HLOOKUP(R$6,$BC$5:$BF$18,9,FALSE)=0,"",HLOOKUP(R$6,$BC$5:$BF$18,9,FALSE)),"")</f>
        <v>1</v>
      </c>
      <c r="S14" s="45">
        <f t="shared" si="38"/>
        <v>1</v>
      </c>
      <c r="T14" s="46">
        <f t="shared" si="38"/>
        <v>1</v>
      </c>
      <c r="U14" s="45" t="str">
        <f t="shared" si="38"/>
        <v>x</v>
      </c>
      <c r="V14" s="46">
        <f t="shared" si="38"/>
        <v>1</v>
      </c>
      <c r="W14" s="44">
        <f t="shared" si="38"/>
        <v>1</v>
      </c>
      <c r="X14" s="46">
        <f t="shared" si="38"/>
        <v>1</v>
      </c>
      <c r="Y14" s="12"/>
      <c r="Z14" s="45">
        <f t="shared" ref="Z14:AF14" si="39">IFERROR(IF(HLOOKUP(Z$6,$BC$5:$BF$18,9,FALSE)=0,"",HLOOKUP(Z$6,$BC$5:$BF$18,9,FALSE)),"")</f>
        <v>1</v>
      </c>
      <c r="AA14" s="45">
        <f t="shared" si="39"/>
        <v>1</v>
      </c>
      <c r="AB14" s="45">
        <f t="shared" si="39"/>
        <v>1</v>
      </c>
      <c r="AC14" s="45">
        <f t="shared" si="39"/>
        <v>1</v>
      </c>
      <c r="AD14" s="45">
        <f t="shared" si="39"/>
        <v>1</v>
      </c>
      <c r="AE14" s="44" t="str">
        <f t="shared" si="39"/>
        <v>x</v>
      </c>
      <c r="AF14" s="45">
        <f t="shared" si="39"/>
        <v>1</v>
      </c>
      <c r="AG14" s="12"/>
      <c r="AH14" s="45">
        <f t="shared" ref="AH14:AM14" si="40">IFERROR(IF(HLOOKUP(AH$6,$BC$5:$BF$18,9,FALSE)=0,"",HLOOKUP(AH$6,$BC$5:$BF$18,9,FALSE)),"")</f>
        <v>1</v>
      </c>
      <c r="AI14" s="45">
        <f t="shared" si="40"/>
        <v>1</v>
      </c>
      <c r="AJ14" s="45">
        <f t="shared" si="40"/>
        <v>1</v>
      </c>
      <c r="AK14" s="45">
        <f t="shared" si="40"/>
        <v>1</v>
      </c>
      <c r="AL14" s="44" t="str">
        <f t="shared" si="40"/>
        <v>x</v>
      </c>
      <c r="AM14" s="45">
        <f t="shared" si="40"/>
        <v>1</v>
      </c>
      <c r="AN14" s="12"/>
      <c r="AO14" s="26"/>
      <c r="AP14" s="26"/>
      <c r="AQ14" s="26"/>
      <c r="AR14" s="26"/>
      <c r="AS14" s="26"/>
      <c r="AT14" s="26"/>
      <c r="AU14" s="2"/>
      <c r="AX14" s="80" t="str">
        <f>IF(SUM(AX7:AX13)=0,"LET OP, NIETS INGEVULD!!","Goed bezig!!")</f>
        <v>Goed bezig!!</v>
      </c>
      <c r="AY14" s="80" t="str">
        <f>IF(SUM(AY7:AY13)=0,"LET OP, NIETS INGEVULD!!","Goed bezig!!")</f>
        <v>Goed bezig!!</v>
      </c>
      <c r="BA14" s="25">
        <v>14</v>
      </c>
      <c r="BB14" s="25">
        <v>15</v>
      </c>
      <c r="BC14" s="25">
        <v>1</v>
      </c>
      <c r="BD14" s="25">
        <v>1</v>
      </c>
      <c r="BE14" s="25">
        <v>1</v>
      </c>
      <c r="BF14" s="34" t="s">
        <v>28</v>
      </c>
    </row>
    <row r="15" spans="1:58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IFERROR(IF(HLOOKUP(D$6,$BC$5:$BF$18,10,FALSE)=0,"",HLOOKUP(D$6,$BC$5:$BF$18,10,FALSE)),"")</f>
        <v>1</v>
      </c>
      <c r="E15" s="45">
        <f t="shared" si="41"/>
        <v>1</v>
      </c>
      <c r="F15" s="45">
        <f t="shared" si="41"/>
        <v>1</v>
      </c>
      <c r="G15" s="45" t="str">
        <f t="shared" si="41"/>
        <v>x</v>
      </c>
      <c r="H15" s="45">
        <f t="shared" si="41"/>
        <v>1</v>
      </c>
      <c r="I15" s="45">
        <f t="shared" si="41"/>
        <v>1</v>
      </c>
      <c r="J15" s="12"/>
      <c r="K15" s="45">
        <f t="shared" ref="K15:P15" si="42">IFERROR(IF(HLOOKUP(K$6,$BC$5:$BF$18,10,FALSE)=0,"",HLOOKUP(K$6,$BC$5:$BF$18,10,FALSE)),"")</f>
        <v>1</v>
      </c>
      <c r="L15" s="46">
        <f t="shared" si="42"/>
        <v>1</v>
      </c>
      <c r="M15" s="45" t="str">
        <f t="shared" si="42"/>
        <v>x</v>
      </c>
      <c r="N15" s="45" t="str">
        <f t="shared" si="42"/>
        <v>x</v>
      </c>
      <c r="O15" s="44">
        <f t="shared" si="42"/>
        <v>1</v>
      </c>
      <c r="P15" s="45">
        <f t="shared" si="42"/>
        <v>1</v>
      </c>
      <c r="Q15" s="12"/>
      <c r="R15" s="45">
        <f t="shared" ref="R15:X15" si="43">IFERROR(IF(HLOOKUP(R$6,$BC$5:$BF$18,10,FALSE)=0,"",HLOOKUP(R$6,$BC$5:$BF$18,10,FALSE)),"")</f>
        <v>1</v>
      </c>
      <c r="S15" s="45">
        <f t="shared" si="43"/>
        <v>1</v>
      </c>
      <c r="T15" s="46">
        <f t="shared" si="43"/>
        <v>1</v>
      </c>
      <c r="U15" s="45" t="str">
        <f t="shared" si="43"/>
        <v>x</v>
      </c>
      <c r="V15" s="46">
        <f t="shared" si="43"/>
        <v>1</v>
      </c>
      <c r="W15" s="44">
        <f t="shared" si="43"/>
        <v>1</v>
      </c>
      <c r="X15" s="46">
        <f t="shared" si="43"/>
        <v>1</v>
      </c>
      <c r="Y15" s="12"/>
      <c r="Z15" s="45">
        <f t="shared" ref="Z15:AF15" si="44">IFERROR(IF(HLOOKUP(Z$6,$BC$5:$BF$18,10,FALSE)=0,"",HLOOKUP(Z$6,$BC$5:$BF$18,10,FALSE)),"")</f>
        <v>1</v>
      </c>
      <c r="AA15" s="45">
        <f t="shared" si="44"/>
        <v>1</v>
      </c>
      <c r="AB15" s="45">
        <f t="shared" si="44"/>
        <v>1</v>
      </c>
      <c r="AC15" s="45">
        <f t="shared" si="44"/>
        <v>1</v>
      </c>
      <c r="AD15" s="45">
        <f t="shared" si="44"/>
        <v>1</v>
      </c>
      <c r="AE15" s="44" t="str">
        <f t="shared" si="44"/>
        <v>x</v>
      </c>
      <c r="AF15" s="45">
        <f t="shared" si="44"/>
        <v>1</v>
      </c>
      <c r="AG15" s="12"/>
      <c r="AH15" s="45">
        <f t="shared" ref="AH15:AM15" si="45">IFERROR(IF(HLOOKUP(AH$6,$BC$5:$BF$18,10,FALSE)=0,"",HLOOKUP(AH$6,$BC$5:$BF$18,10,FALSE)),"")</f>
        <v>1</v>
      </c>
      <c r="AI15" s="45">
        <f t="shared" si="45"/>
        <v>1</v>
      </c>
      <c r="AJ15" s="45">
        <f t="shared" si="45"/>
        <v>1</v>
      </c>
      <c r="AK15" s="45">
        <f t="shared" si="45"/>
        <v>1</v>
      </c>
      <c r="AL15" s="44" t="str">
        <f t="shared" si="45"/>
        <v>x</v>
      </c>
      <c r="AM15" s="45">
        <f t="shared" si="45"/>
        <v>1</v>
      </c>
      <c r="AN15" s="12"/>
      <c r="AO15" s="26"/>
      <c r="AP15" s="26"/>
      <c r="AQ15" s="26"/>
      <c r="AR15" s="26"/>
      <c r="AS15" s="26"/>
      <c r="AT15" s="26"/>
      <c r="AU15" s="2"/>
      <c r="BA15" s="25">
        <v>15</v>
      </c>
      <c r="BB15" s="25">
        <v>16</v>
      </c>
      <c r="BC15" s="25">
        <v>0.5</v>
      </c>
      <c r="BD15" s="25">
        <v>1</v>
      </c>
      <c r="BE15" s="25">
        <v>1</v>
      </c>
      <c r="BF15" s="34" t="s">
        <v>28</v>
      </c>
    </row>
    <row r="16" spans="1:58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IFERROR(IF(HLOOKUP(D$6,$BC$5:$BF$18,11,FALSE)=0,"",HLOOKUP(D$6,$BC$5:$BF$18,11,FALSE)),"")</f>
        <v>1</v>
      </c>
      <c r="E16" s="45">
        <f t="shared" si="46"/>
        <v>0.5</v>
      </c>
      <c r="F16" s="45">
        <f t="shared" si="46"/>
        <v>1</v>
      </c>
      <c r="G16" s="45" t="str">
        <f t="shared" si="46"/>
        <v>x</v>
      </c>
      <c r="H16" s="45">
        <f t="shared" si="46"/>
        <v>1</v>
      </c>
      <c r="I16" s="45">
        <f t="shared" si="46"/>
        <v>1</v>
      </c>
      <c r="J16" s="12"/>
      <c r="K16" s="45">
        <f t="shared" ref="K16:P16" si="47">IFERROR(IF(HLOOKUP(K$6,$BC$5:$BF$18,11,FALSE)=0,"",HLOOKUP(K$6,$BC$5:$BF$18,11,FALSE)),"")</f>
        <v>1</v>
      </c>
      <c r="L16" s="45">
        <f t="shared" si="47"/>
        <v>1</v>
      </c>
      <c r="M16" s="45" t="str">
        <f t="shared" si="47"/>
        <v>x</v>
      </c>
      <c r="N16" s="45" t="str">
        <f t="shared" si="47"/>
        <v>x</v>
      </c>
      <c r="O16" s="44">
        <f t="shared" si="47"/>
        <v>1</v>
      </c>
      <c r="P16" s="45">
        <f t="shared" si="47"/>
        <v>0.5</v>
      </c>
      <c r="Q16" s="12"/>
      <c r="R16" s="45">
        <f t="shared" ref="R16:X16" si="48">IFERROR(IF(HLOOKUP(R$6,$BC$5:$BF$18,11,FALSE)=0,"",HLOOKUP(R$6,$BC$5:$BF$18,11,FALSE)),"")</f>
        <v>0.5</v>
      </c>
      <c r="S16" s="45">
        <f t="shared" si="48"/>
        <v>1</v>
      </c>
      <c r="T16" s="46">
        <f t="shared" si="48"/>
        <v>1</v>
      </c>
      <c r="U16" s="45" t="str">
        <f t="shared" si="48"/>
        <v>x</v>
      </c>
      <c r="V16" s="46">
        <f t="shared" si="48"/>
        <v>1</v>
      </c>
      <c r="W16" s="44">
        <f t="shared" si="48"/>
        <v>1</v>
      </c>
      <c r="X16" s="46">
        <f t="shared" si="48"/>
        <v>1</v>
      </c>
      <c r="Y16" s="12"/>
      <c r="Z16" s="45">
        <f t="shared" ref="Z16:AF16" si="49">IFERROR(IF(HLOOKUP(Z$6,$BC$5:$BF$18,11,FALSE)=0,"",HLOOKUP(Z$6,$BC$5:$BF$18,11,FALSE)),"")</f>
        <v>1</v>
      </c>
      <c r="AA16" s="45">
        <f t="shared" si="49"/>
        <v>1</v>
      </c>
      <c r="AB16" s="45">
        <f t="shared" si="49"/>
        <v>0.5</v>
      </c>
      <c r="AC16" s="45">
        <f t="shared" si="49"/>
        <v>1</v>
      </c>
      <c r="AD16" s="45">
        <f t="shared" si="49"/>
        <v>1</v>
      </c>
      <c r="AE16" s="44" t="str">
        <f t="shared" si="49"/>
        <v>x</v>
      </c>
      <c r="AF16" s="45">
        <f t="shared" si="49"/>
        <v>1</v>
      </c>
      <c r="AG16" s="12"/>
      <c r="AH16" s="45">
        <f t="shared" ref="AH16:AM16" si="50">IFERROR(IF(HLOOKUP(AH$6,$BC$5:$BF$18,11,FALSE)=0,"",HLOOKUP(AH$6,$BC$5:$BF$18,11,FALSE)),"")</f>
        <v>1</v>
      </c>
      <c r="AI16" s="45">
        <f t="shared" si="50"/>
        <v>1</v>
      </c>
      <c r="AJ16" s="46">
        <f t="shared" si="50"/>
        <v>1</v>
      </c>
      <c r="AK16" s="45">
        <f t="shared" si="50"/>
        <v>0.5</v>
      </c>
      <c r="AL16" s="44" t="str">
        <f t="shared" si="50"/>
        <v>x</v>
      </c>
      <c r="AM16" s="45">
        <f t="shared" si="50"/>
        <v>1</v>
      </c>
      <c r="AN16" s="12"/>
      <c r="AO16" s="26"/>
      <c r="AP16" s="26"/>
      <c r="AQ16" s="26"/>
      <c r="AR16" s="26"/>
      <c r="AS16" s="26"/>
      <c r="AT16" s="26"/>
      <c r="AU16" s="2"/>
      <c r="BA16" s="25">
        <v>16</v>
      </c>
      <c r="BB16" s="25">
        <v>17</v>
      </c>
      <c r="BC16" s="25"/>
      <c r="BD16" s="25">
        <v>1</v>
      </c>
      <c r="BE16" s="25">
        <v>1</v>
      </c>
      <c r="BF16" s="34" t="s">
        <v>28</v>
      </c>
    </row>
    <row r="17" spans="1:58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IFERROR(IF(HLOOKUP(D$6,$BC$5:$BF$18,12,FALSE)=0,"",HLOOKUP(D$6,$BC$5:$BF$18,12,FALSE)),"")</f>
        <v>1</v>
      </c>
      <c r="E17" s="45" t="str">
        <f t="shared" si="51"/>
        <v/>
      </c>
      <c r="F17" s="45">
        <f t="shared" si="51"/>
        <v>1</v>
      </c>
      <c r="G17" s="45" t="str">
        <f t="shared" si="51"/>
        <v>x</v>
      </c>
      <c r="H17" s="45">
        <f t="shared" si="51"/>
        <v>1</v>
      </c>
      <c r="I17" s="45">
        <f t="shared" si="51"/>
        <v>1</v>
      </c>
      <c r="J17" s="12"/>
      <c r="K17" s="45">
        <f t="shared" ref="K17:P17" si="52">IFERROR(IF(HLOOKUP(K$6,$BC$5:$BF$18,12,FALSE)=0,"",HLOOKUP(K$6,$BC$5:$BF$18,12,FALSE)),"")</f>
        <v>1</v>
      </c>
      <c r="L17" s="45">
        <f t="shared" si="52"/>
        <v>1</v>
      </c>
      <c r="M17" s="45" t="str">
        <f t="shared" si="52"/>
        <v>x</v>
      </c>
      <c r="N17" s="45" t="str">
        <f t="shared" si="52"/>
        <v>x</v>
      </c>
      <c r="O17" s="44">
        <f t="shared" si="52"/>
        <v>1</v>
      </c>
      <c r="P17" s="45" t="str">
        <f t="shared" si="52"/>
        <v/>
      </c>
      <c r="Q17" s="12"/>
      <c r="R17" s="45" t="str">
        <f t="shared" ref="R17:X17" si="53">IFERROR(IF(HLOOKUP(R$6,$BC$5:$BF$18,12,FALSE)=0,"",HLOOKUP(R$6,$BC$5:$BF$18,12,FALSE)),"")</f>
        <v/>
      </c>
      <c r="S17" s="45">
        <f t="shared" si="53"/>
        <v>1</v>
      </c>
      <c r="T17" s="46">
        <f t="shared" si="53"/>
        <v>1</v>
      </c>
      <c r="U17" s="45" t="str">
        <f t="shared" si="53"/>
        <v>x</v>
      </c>
      <c r="V17" s="46">
        <f t="shared" si="53"/>
        <v>1</v>
      </c>
      <c r="W17" s="44">
        <f t="shared" si="53"/>
        <v>1</v>
      </c>
      <c r="X17" s="46">
        <f t="shared" si="53"/>
        <v>1</v>
      </c>
      <c r="Y17" s="12"/>
      <c r="Z17" s="45">
        <f t="shared" ref="Z17:AF17" si="54">IFERROR(IF(HLOOKUP(Z$6,$BC$5:$BF$18,12,FALSE)=0,"",HLOOKUP(Z$6,$BC$5:$BF$18,12,FALSE)),"")</f>
        <v>1</v>
      </c>
      <c r="AA17" s="45">
        <f t="shared" si="54"/>
        <v>1</v>
      </c>
      <c r="AB17" s="45" t="str">
        <f t="shared" si="54"/>
        <v/>
      </c>
      <c r="AC17" s="45">
        <f t="shared" si="54"/>
        <v>1</v>
      </c>
      <c r="AD17" s="45">
        <f t="shared" si="54"/>
        <v>1</v>
      </c>
      <c r="AE17" s="44" t="str">
        <f t="shared" si="54"/>
        <v>x</v>
      </c>
      <c r="AF17" s="45">
        <f t="shared" si="54"/>
        <v>1</v>
      </c>
      <c r="AG17" s="12"/>
      <c r="AH17" s="45">
        <f t="shared" ref="AH17:AM17" si="55">IFERROR(IF(HLOOKUP(AH$6,$BC$5:$BF$18,12,FALSE)=0,"",HLOOKUP(AH$6,$BC$5:$BF$18,12,FALSE)),"")</f>
        <v>1</v>
      </c>
      <c r="AI17" s="45">
        <f t="shared" si="55"/>
        <v>1</v>
      </c>
      <c r="AJ17" s="46">
        <f t="shared" si="55"/>
        <v>1</v>
      </c>
      <c r="AK17" s="45" t="str">
        <f t="shared" si="55"/>
        <v/>
      </c>
      <c r="AL17" s="44" t="str">
        <f t="shared" si="55"/>
        <v>x</v>
      </c>
      <c r="AM17" s="45">
        <f t="shared" si="55"/>
        <v>1</v>
      </c>
      <c r="AN17" s="12"/>
      <c r="AO17" s="26"/>
      <c r="AP17" s="26"/>
      <c r="AQ17" s="26"/>
      <c r="AR17" s="26"/>
      <c r="AS17" s="26"/>
      <c r="AT17" s="26"/>
      <c r="AU17" s="2"/>
      <c r="BA17" s="25">
        <v>17</v>
      </c>
      <c r="BB17" s="25" t="s">
        <v>5</v>
      </c>
      <c r="BC17" s="25"/>
      <c r="BD17" s="25">
        <v>0.5</v>
      </c>
      <c r="BE17" s="25"/>
      <c r="BF17" s="34" t="s">
        <v>28</v>
      </c>
    </row>
    <row r="18" spans="1:58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IFERROR(IF(HLOOKUP(D$6,$BC$5:$BF$18,13,FALSE)=0,"",HLOOKUP(D$6,$BC$5:$BF$18,13,FALSE)),"")</f>
        <v/>
      </c>
      <c r="E18" s="45" t="str">
        <f t="shared" si="56"/>
        <v/>
      </c>
      <c r="F18" s="45" t="str">
        <f t="shared" si="56"/>
        <v/>
      </c>
      <c r="G18" s="45" t="str">
        <f t="shared" si="56"/>
        <v>x</v>
      </c>
      <c r="H18" s="45">
        <f t="shared" si="56"/>
        <v>0.5</v>
      </c>
      <c r="I18" s="45" t="str">
        <f t="shared" si="56"/>
        <v/>
      </c>
      <c r="J18" s="12"/>
      <c r="K18" s="45" t="str">
        <f t="shared" ref="K18:P18" si="57">IFERROR(IF(HLOOKUP(K$6,$BC$5:$BF$18,13,FALSE)=0,"",HLOOKUP(K$6,$BC$5:$BF$18,13,FALSE)),"")</f>
        <v/>
      </c>
      <c r="L18" s="45">
        <f t="shared" si="57"/>
        <v>0.5</v>
      </c>
      <c r="M18" s="45" t="str">
        <f t="shared" si="57"/>
        <v>x</v>
      </c>
      <c r="N18" s="45" t="str">
        <f t="shared" si="57"/>
        <v>x</v>
      </c>
      <c r="O18" s="44" t="str">
        <f t="shared" si="57"/>
        <v/>
      </c>
      <c r="P18" s="45" t="str">
        <f t="shared" si="57"/>
        <v/>
      </c>
      <c r="Q18" s="12"/>
      <c r="R18" s="45" t="str">
        <f t="shared" ref="R18:X18" si="58">IFERROR(IF(HLOOKUP(R$6,$BC$5:$BF$18,13,FALSE)=0,"",HLOOKUP(R$6,$BC$5:$BF$18,13,FALSE)),"")</f>
        <v/>
      </c>
      <c r="S18" s="45">
        <f t="shared" si="58"/>
        <v>0.5</v>
      </c>
      <c r="T18" s="46" t="str">
        <f t="shared" si="58"/>
        <v/>
      </c>
      <c r="U18" s="45" t="str">
        <f t="shared" si="58"/>
        <v>x</v>
      </c>
      <c r="V18" s="46" t="str">
        <f t="shared" si="58"/>
        <v/>
      </c>
      <c r="W18" s="44"/>
      <c r="X18" s="46" t="str">
        <f t="shared" si="58"/>
        <v/>
      </c>
      <c r="Y18" s="12"/>
      <c r="Z18" s="45" t="str">
        <f t="shared" ref="Z18:AF18" si="59">IFERROR(IF(HLOOKUP(Z$6,$BC$5:$BF$18,13,FALSE)=0,"",HLOOKUP(Z$6,$BC$5:$BF$18,13,FALSE)),"")</f>
        <v/>
      </c>
      <c r="AA18" s="45" t="str">
        <f t="shared" si="59"/>
        <v/>
      </c>
      <c r="AB18" s="45" t="str">
        <f t="shared" si="59"/>
        <v/>
      </c>
      <c r="AC18" s="45" t="str">
        <f t="shared" si="59"/>
        <v/>
      </c>
      <c r="AD18" s="44"/>
      <c r="AE18" s="44" t="str">
        <f t="shared" si="59"/>
        <v>x</v>
      </c>
      <c r="AF18" s="45" t="str">
        <f t="shared" si="59"/>
        <v/>
      </c>
      <c r="AG18" s="12"/>
      <c r="AH18" s="45" t="str">
        <f t="shared" ref="AH18:AM18" si="60">IFERROR(IF(HLOOKUP(AH$6,$BC$5:$BF$18,13,FALSE)=0,"",HLOOKUP(AH$6,$BC$5:$BF$18,13,FALSE)),"")</f>
        <v/>
      </c>
      <c r="AI18" s="45" t="str">
        <f t="shared" si="60"/>
        <v/>
      </c>
      <c r="AJ18" s="45" t="str">
        <f t="shared" si="60"/>
        <v/>
      </c>
      <c r="AK18" s="45" t="str">
        <f t="shared" si="60"/>
        <v/>
      </c>
      <c r="AL18" s="44" t="str">
        <f t="shared" si="60"/>
        <v>x</v>
      </c>
      <c r="AM18" s="45">
        <f t="shared" si="60"/>
        <v>0.5</v>
      </c>
      <c r="AN18" s="12"/>
      <c r="AO18" s="26"/>
      <c r="AP18" s="26"/>
      <c r="AQ18" s="26"/>
      <c r="AR18" s="26"/>
      <c r="AS18" s="26"/>
      <c r="AT18" s="26"/>
      <c r="AU18" s="2"/>
    </row>
    <row r="19" spans="1:58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T19" si="61">IFERROR(SUM(E7:E18),"0")</f>
        <v>8</v>
      </c>
      <c r="F19" s="18">
        <f t="shared" si="61"/>
        <v>8</v>
      </c>
      <c r="G19" s="18">
        <f t="shared" si="61"/>
        <v>0</v>
      </c>
      <c r="H19" s="18">
        <f t="shared" si="61"/>
        <v>8</v>
      </c>
      <c r="I19" s="18">
        <f t="shared" si="61"/>
        <v>8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0</v>
      </c>
      <c r="N19" s="18">
        <f t="shared" si="61"/>
        <v>0</v>
      </c>
      <c r="O19" s="18">
        <f t="shared" si="61"/>
        <v>8</v>
      </c>
      <c r="P19" s="18">
        <f t="shared" si="61"/>
        <v>8</v>
      </c>
      <c r="Q19" s="36"/>
      <c r="R19" s="18">
        <f t="shared" si="61"/>
        <v>8</v>
      </c>
      <c r="S19" s="18">
        <f t="shared" si="61"/>
        <v>8</v>
      </c>
      <c r="T19" s="18">
        <f t="shared" si="61"/>
        <v>8</v>
      </c>
      <c r="U19" s="18">
        <f t="shared" si="61"/>
        <v>0</v>
      </c>
      <c r="V19" s="18">
        <f t="shared" si="61"/>
        <v>8</v>
      </c>
      <c r="W19" s="18"/>
      <c r="X19" s="18">
        <f t="shared" si="61"/>
        <v>8</v>
      </c>
      <c r="Y19" s="36"/>
      <c r="Z19" s="18">
        <f t="shared" si="61"/>
        <v>8</v>
      </c>
      <c r="AA19" s="18">
        <f t="shared" si="61"/>
        <v>8</v>
      </c>
      <c r="AB19" s="18">
        <f t="shared" si="61"/>
        <v>8</v>
      </c>
      <c r="AC19" s="18">
        <f t="shared" si="61"/>
        <v>8</v>
      </c>
      <c r="AD19" s="18"/>
      <c r="AE19" s="18">
        <f t="shared" si="61"/>
        <v>0</v>
      </c>
      <c r="AF19" s="18">
        <f t="shared" si="61"/>
        <v>8</v>
      </c>
      <c r="AG19" s="36"/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18">
        <f t="shared" si="61"/>
        <v>0</v>
      </c>
      <c r="AM19" s="18">
        <f t="shared" si="61"/>
        <v>8</v>
      </c>
      <c r="AN19" s="36"/>
      <c r="AO19" s="18">
        <f t="shared" si="61"/>
        <v>0</v>
      </c>
      <c r="AP19" s="18">
        <f t="shared" si="61"/>
        <v>0</v>
      </c>
      <c r="AQ19" s="18">
        <f t="shared" si="61"/>
        <v>5.5</v>
      </c>
      <c r="AR19" s="18">
        <f t="shared" si="61"/>
        <v>5.5</v>
      </c>
      <c r="AS19" s="18">
        <f t="shared" si="61"/>
        <v>0</v>
      </c>
      <c r="AT19" s="18">
        <f t="shared" si="61"/>
        <v>0</v>
      </c>
      <c r="AU19" s="2"/>
    </row>
    <row r="20" spans="1:58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/>
      <c r="X20" s="10" t="s">
        <v>33</v>
      </c>
      <c r="Y20" s="2"/>
      <c r="Z20" s="10" t="s">
        <v>4</v>
      </c>
      <c r="AA20" s="10" t="s">
        <v>0</v>
      </c>
      <c r="AB20" s="10" t="s">
        <v>1</v>
      </c>
      <c r="AC20" s="10" t="s">
        <v>45</v>
      </c>
      <c r="AD20" s="10"/>
      <c r="AE20" s="10" t="s">
        <v>35</v>
      </c>
      <c r="AF20" s="10" t="s">
        <v>33</v>
      </c>
      <c r="AG20" s="2"/>
      <c r="AH20" s="10" t="s">
        <v>4</v>
      </c>
      <c r="AI20" s="10" t="s">
        <v>0</v>
      </c>
      <c r="AJ20" s="10" t="s">
        <v>1</v>
      </c>
      <c r="AK20" s="10" t="s">
        <v>45</v>
      </c>
      <c r="AL20" s="10" t="s">
        <v>35</v>
      </c>
      <c r="AM20" s="10" t="s">
        <v>33</v>
      </c>
      <c r="AN20" s="2"/>
      <c r="AO20" s="28" t="s">
        <v>4</v>
      </c>
      <c r="AP20" s="28" t="s">
        <v>0</v>
      </c>
      <c r="AQ20" s="28" t="s">
        <v>1</v>
      </c>
      <c r="AR20" s="28" t="s">
        <v>47</v>
      </c>
      <c r="AS20" s="28" t="s">
        <v>35</v>
      </c>
      <c r="AT20" s="10" t="s">
        <v>33</v>
      </c>
      <c r="AU20" s="2"/>
    </row>
    <row r="21" spans="1:58" x14ac:dyDescent="0.25">
      <c r="A21" s="19" t="s">
        <v>2</v>
      </c>
      <c r="B21" s="19"/>
      <c r="C21" s="19"/>
      <c r="D21" s="129" t="s">
        <v>4</v>
      </c>
      <c r="E21" s="129"/>
      <c r="F21" s="129"/>
      <c r="G21" s="129"/>
      <c r="H21" s="129"/>
      <c r="I21" s="77"/>
      <c r="J21" s="19"/>
      <c r="K21" s="129" t="s">
        <v>36</v>
      </c>
      <c r="L21" s="129"/>
      <c r="M21" s="129"/>
      <c r="N21" s="129"/>
      <c r="O21" s="129"/>
      <c r="P21" s="77"/>
      <c r="Q21" s="19"/>
      <c r="R21" s="129" t="s">
        <v>3</v>
      </c>
      <c r="S21" s="129"/>
      <c r="T21" s="129"/>
      <c r="U21" s="129"/>
      <c r="V21" s="129"/>
      <c r="W21" s="83"/>
      <c r="X21" s="77"/>
      <c r="Y21" s="19"/>
      <c r="Z21" s="129" t="s">
        <v>19</v>
      </c>
      <c r="AA21" s="129"/>
      <c r="AB21" s="129"/>
      <c r="AC21" s="129"/>
      <c r="AD21" s="129"/>
      <c r="AE21" s="129"/>
      <c r="AF21" s="77"/>
      <c r="AG21" s="19"/>
      <c r="AH21" s="129" t="s">
        <v>1</v>
      </c>
      <c r="AI21" s="129"/>
      <c r="AJ21" s="129"/>
      <c r="AK21" s="129"/>
      <c r="AL21" s="129"/>
      <c r="AM21" s="77"/>
      <c r="AN21" s="19"/>
      <c r="AO21" s="129"/>
      <c r="AP21" s="129"/>
      <c r="AQ21" s="129"/>
      <c r="AR21" s="129"/>
      <c r="AS21" s="129"/>
      <c r="AT21" s="77"/>
      <c r="AU21" s="2"/>
    </row>
    <row r="22" spans="1:58" x14ac:dyDescent="0.25">
      <c r="D22" s="132" t="s">
        <v>22</v>
      </c>
      <c r="E22" s="132"/>
      <c r="F22" s="132"/>
      <c r="G22" s="79"/>
      <c r="H22" s="132" t="s">
        <v>23</v>
      </c>
      <c r="I22" s="132"/>
      <c r="K22" s="132" t="s">
        <v>22</v>
      </c>
      <c r="L22" s="132"/>
      <c r="M22" s="132"/>
      <c r="N22" s="79"/>
      <c r="O22" s="132" t="s">
        <v>23</v>
      </c>
      <c r="P22" s="132"/>
      <c r="R22" s="132" t="s">
        <v>22</v>
      </c>
      <c r="S22" s="132"/>
      <c r="T22" s="132"/>
      <c r="U22" s="79"/>
      <c r="V22" s="132" t="s">
        <v>23</v>
      </c>
      <c r="W22" s="132"/>
      <c r="X22" s="132"/>
      <c r="Z22" s="132" t="s">
        <v>22</v>
      </c>
      <c r="AA22" s="132"/>
      <c r="AB22" s="132"/>
      <c r="AC22" s="79"/>
      <c r="AD22" s="82"/>
      <c r="AE22" s="132" t="s">
        <v>23</v>
      </c>
      <c r="AF22" s="132"/>
      <c r="AH22" s="132" t="s">
        <v>22</v>
      </c>
      <c r="AI22" s="132"/>
      <c r="AJ22" s="132"/>
      <c r="AK22" s="79"/>
      <c r="AL22" s="132" t="s">
        <v>23</v>
      </c>
      <c r="AM22" s="132"/>
      <c r="AO22" s="132" t="s">
        <v>22</v>
      </c>
      <c r="AP22" s="132"/>
      <c r="AQ22" s="132"/>
      <c r="AR22" s="132"/>
      <c r="AS22" s="132"/>
      <c r="AT22" s="132"/>
      <c r="AU22" s="2"/>
    </row>
    <row r="23" spans="1:58" x14ac:dyDescent="0.25">
      <c r="D23" s="133" t="str">
        <f>IF(SUM(D7:I7)=0,"Let op!!","Top!!")</f>
        <v>Top!!</v>
      </c>
      <c r="E23" s="133"/>
      <c r="F23" s="133"/>
      <c r="G23" s="80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80"/>
      <c r="O23" s="133" t="str">
        <f>IF(SUM(K18:P18)=0,"Let op!!","Top!!")</f>
        <v>Top!!</v>
      </c>
      <c r="P23" s="133"/>
      <c r="R23" s="133" t="str">
        <f>IF(SUM(R7:X7)=0,"Let op!!","Top!!")</f>
        <v>Top!!</v>
      </c>
      <c r="S23" s="133"/>
      <c r="T23" s="133"/>
      <c r="U23" s="80"/>
      <c r="V23" s="133" t="str">
        <f>IF(SUM(R18:X18)=0,"Let op!!","Top!!")</f>
        <v>Top!!</v>
      </c>
      <c r="W23" s="133"/>
      <c r="X23" s="133"/>
      <c r="Z23" s="133" t="str">
        <f>IF(SUM(Z7:AF7)=0,"Let op!!","Top!!")</f>
        <v>Top!!</v>
      </c>
      <c r="AA23" s="133"/>
      <c r="AB23" s="133"/>
      <c r="AC23" s="80"/>
      <c r="AD23" s="81"/>
      <c r="AE23" s="133" t="str">
        <f>IF(SUM(Z18:AF18)=0,"Let op!!","Top!!")</f>
        <v>Let op!!</v>
      </c>
      <c r="AF23" s="133"/>
      <c r="AH23" s="133" t="str">
        <f>IF(SUM(AH7:AM7)=0,"Let op!!","Top!!")</f>
        <v>Top!!</v>
      </c>
      <c r="AI23" s="133"/>
      <c r="AJ23" s="133"/>
      <c r="AK23" s="80"/>
      <c r="AL23" s="133" t="str">
        <f>IF(SUM(AH18:AM18)=0,"Let op!!","Top!!")</f>
        <v>Top!!</v>
      </c>
      <c r="AM23" s="133"/>
      <c r="AO23" s="133" t="str">
        <f>IF(SUM(AO7:AS7)=0,"Let op!!","Top!!")</f>
        <v>Top!!</v>
      </c>
      <c r="AP23" s="133"/>
      <c r="AQ23" s="133"/>
      <c r="AR23" s="133"/>
      <c r="AS23" s="133"/>
      <c r="AT23" s="133"/>
      <c r="AU23" s="2"/>
    </row>
    <row r="24" spans="1:58" x14ac:dyDescent="0.25">
      <c r="AU24" s="2"/>
    </row>
    <row r="25" spans="1:58" x14ac:dyDescent="0.25">
      <c r="AU25" s="2"/>
    </row>
    <row r="26" spans="1:58" x14ac:dyDescent="0.25">
      <c r="AU26" s="2"/>
    </row>
    <row r="27" spans="1:58" x14ac:dyDescent="0.25">
      <c r="AU27" s="2"/>
    </row>
    <row r="28" spans="1:58" x14ac:dyDescent="0.25">
      <c r="AU28" s="2"/>
    </row>
    <row r="29" spans="1:58" ht="30" customHeight="1" x14ac:dyDescent="0.25">
      <c r="AU29" s="2"/>
    </row>
    <row r="30" spans="1:58" ht="51" customHeight="1" x14ac:dyDescent="0.25">
      <c r="AU30" s="2"/>
    </row>
    <row r="31" spans="1:58" x14ac:dyDescent="0.25">
      <c r="AU31" s="19"/>
    </row>
    <row r="32" spans="1:58" x14ac:dyDescent="0.25">
      <c r="AV32" s="23"/>
      <c r="AW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AO1:AS2"/>
    <mergeCell ref="D1:H2"/>
    <mergeCell ref="K1:O2"/>
    <mergeCell ref="R1:V2"/>
    <mergeCell ref="Z1:AE2"/>
    <mergeCell ref="AH1:AL2"/>
    <mergeCell ref="A3:B4"/>
    <mergeCell ref="D3:H3"/>
    <mergeCell ref="K3:O3"/>
    <mergeCell ref="R3:V3"/>
    <mergeCell ref="Z3:AE3"/>
    <mergeCell ref="AH21:AL21"/>
    <mergeCell ref="AO21:AS21"/>
    <mergeCell ref="AO3:AS3"/>
    <mergeCell ref="D4:H4"/>
    <mergeCell ref="K4:O4"/>
    <mergeCell ref="R4:V4"/>
    <mergeCell ref="Z4:AE4"/>
    <mergeCell ref="AH4:AL4"/>
    <mergeCell ref="AO4:AS4"/>
    <mergeCell ref="AH3:AL3"/>
    <mergeCell ref="V22:X22"/>
    <mergeCell ref="D21:H21"/>
    <mergeCell ref="K21:O21"/>
    <mergeCell ref="R21:V21"/>
    <mergeCell ref="Z21:AE21"/>
    <mergeCell ref="D22:F22"/>
    <mergeCell ref="H22:I22"/>
    <mergeCell ref="K22:M22"/>
    <mergeCell ref="O22:P22"/>
    <mergeCell ref="R22:T22"/>
    <mergeCell ref="D23:F23"/>
    <mergeCell ref="H23:I23"/>
    <mergeCell ref="K23:M23"/>
    <mergeCell ref="O23:P23"/>
    <mergeCell ref="R23:T23"/>
    <mergeCell ref="AO23:AT23"/>
    <mergeCell ref="Z22:AB22"/>
    <mergeCell ref="AE22:AF22"/>
    <mergeCell ref="AH22:AJ22"/>
    <mergeCell ref="AL22:AM22"/>
    <mergeCell ref="AO22:AT22"/>
    <mergeCell ref="V23:X23"/>
    <mergeCell ref="Z23:AB23"/>
    <mergeCell ref="AE23:AF23"/>
    <mergeCell ref="AH23:AJ23"/>
    <mergeCell ref="AL23:AM23"/>
  </mergeCells>
  <conditionalFormatting sqref="AX14">
    <cfRule type="cellIs" dxfId="852" priority="54" operator="equal">
      <formula>"Goed bezig!!"</formula>
    </cfRule>
    <cfRule type="cellIs" dxfId="851" priority="56" operator="equal">
      <formula>"LET OP, NIETS INGEVULD!!"</formula>
    </cfRule>
  </conditionalFormatting>
  <conditionalFormatting sqref="D23:F23">
    <cfRule type="cellIs" dxfId="850" priority="51" operator="equal">
      <formula>"Top!!"</formula>
    </cfRule>
    <cfRule type="cellIs" dxfId="849" priority="55" operator="equal">
      <formula>"Let op!!"</formula>
    </cfRule>
  </conditionalFormatting>
  <conditionalFormatting sqref="AY14">
    <cfRule type="cellIs" dxfId="848" priority="52" operator="equal">
      <formula>"Goed bezig!!"</formula>
    </cfRule>
    <cfRule type="cellIs" dxfId="847" priority="53" operator="equal">
      <formula>"LET OP, NIETS INGEVULD!!"</formula>
    </cfRule>
  </conditionalFormatting>
  <conditionalFormatting sqref="H23">
    <cfRule type="cellIs" dxfId="846" priority="49" operator="equal">
      <formula>"Top!!"</formula>
    </cfRule>
    <cfRule type="cellIs" dxfId="845" priority="50" operator="equal">
      <formula>"Let op!!"</formula>
    </cfRule>
  </conditionalFormatting>
  <conditionalFormatting sqref="K23:M23">
    <cfRule type="cellIs" dxfId="844" priority="47" operator="equal">
      <formula>"Top!!"</formula>
    </cfRule>
    <cfRule type="cellIs" dxfId="843" priority="48" operator="equal">
      <formula>"Let op!!"</formula>
    </cfRule>
  </conditionalFormatting>
  <conditionalFormatting sqref="O23">
    <cfRule type="cellIs" dxfId="842" priority="45" operator="equal">
      <formula>"Top!!"</formula>
    </cfRule>
    <cfRule type="cellIs" dxfId="841" priority="46" operator="equal">
      <formula>"Let op!!"</formula>
    </cfRule>
  </conditionalFormatting>
  <conditionalFormatting sqref="R23:T23">
    <cfRule type="cellIs" dxfId="840" priority="43" operator="equal">
      <formula>"Top!!"</formula>
    </cfRule>
    <cfRule type="cellIs" dxfId="839" priority="44" operator="equal">
      <formula>"Let op!!"</formula>
    </cfRule>
  </conditionalFormatting>
  <conditionalFormatting sqref="V23:W23">
    <cfRule type="cellIs" dxfId="838" priority="41" operator="equal">
      <formula>"Top!!"</formula>
    </cfRule>
    <cfRule type="cellIs" dxfId="837" priority="42" operator="equal">
      <formula>"Let op!!"</formula>
    </cfRule>
  </conditionalFormatting>
  <conditionalFormatting sqref="Z23:AB23">
    <cfRule type="cellIs" dxfId="836" priority="39" operator="equal">
      <formula>"Top!!"</formula>
    </cfRule>
    <cfRule type="cellIs" dxfId="835" priority="40" operator="equal">
      <formula>"Let op!!"</formula>
    </cfRule>
  </conditionalFormatting>
  <conditionalFormatting sqref="AE23">
    <cfRule type="cellIs" dxfId="834" priority="37" operator="equal">
      <formula>"Top!!"</formula>
    </cfRule>
    <cfRule type="cellIs" dxfId="833" priority="38" operator="equal">
      <formula>"Let op!!"</formula>
    </cfRule>
  </conditionalFormatting>
  <conditionalFormatting sqref="AH23:AJ23">
    <cfRule type="cellIs" dxfId="832" priority="35" operator="equal">
      <formula>"Top!!"</formula>
    </cfRule>
    <cfRule type="cellIs" dxfId="831" priority="36" operator="equal">
      <formula>"Let op!!"</formula>
    </cfRule>
  </conditionalFormatting>
  <conditionalFormatting sqref="AL23">
    <cfRule type="cellIs" dxfId="830" priority="33" operator="equal">
      <formula>"Top!!"</formula>
    </cfRule>
    <cfRule type="cellIs" dxfId="829" priority="34" operator="equal">
      <formula>"Let op!!"</formula>
    </cfRule>
  </conditionalFormatting>
  <conditionalFormatting sqref="AO23">
    <cfRule type="cellIs" dxfId="828" priority="31" operator="equal">
      <formula>"Top!!"</formula>
    </cfRule>
    <cfRule type="cellIs" dxfId="827" priority="32" operator="equal">
      <formula>"Let op!!"</formula>
    </cfRule>
  </conditionalFormatting>
  <conditionalFormatting sqref="D7:F18 Q7:T12 Y7:AB12 AG7:AJ12 AN7:AQ18 J7:M18 Q14:T18 Q13 Y14:AB18 AG14:AJ18 H7:H18 O14:O18 O7:O12 V18:W18 AE14:AE18 AE7:AE12 AL14:AL18 AL7:AL12 AS7:AS18 AE13:AG13 V7:W8 X13:Y13 V9:V17">
    <cfRule type="cellIs" dxfId="826" priority="30" operator="equal">
      <formula>"x"</formula>
    </cfRule>
  </conditionalFormatting>
  <conditionalFormatting sqref="I7:I18">
    <cfRule type="cellIs" dxfId="825" priority="29" operator="equal">
      <formula>"x"</formula>
    </cfRule>
  </conditionalFormatting>
  <conditionalFormatting sqref="P7:P12 P14:P18">
    <cfRule type="cellIs" dxfId="824" priority="28" operator="equal">
      <formula>"x"</formula>
    </cfRule>
  </conditionalFormatting>
  <conditionalFormatting sqref="X7:X12 X14:X18">
    <cfRule type="cellIs" dxfId="823" priority="27" operator="equal">
      <formula>"x"</formula>
    </cfRule>
  </conditionalFormatting>
  <conditionalFormatting sqref="AF7:AF12 AF14:AF18">
    <cfRule type="cellIs" dxfId="822" priority="26" operator="equal">
      <formula>"x"</formula>
    </cfRule>
  </conditionalFormatting>
  <conditionalFormatting sqref="AM7:AM18">
    <cfRule type="cellIs" dxfId="821" priority="25" operator="equal">
      <formula>"x"</formula>
    </cfRule>
  </conditionalFormatting>
  <conditionalFormatting sqref="AT7:AT18">
    <cfRule type="cellIs" dxfId="820" priority="24" operator="equal">
      <formula>"x"</formula>
    </cfRule>
  </conditionalFormatting>
  <conditionalFormatting sqref="O13">
    <cfRule type="cellIs" dxfId="819" priority="23" operator="equal">
      <formula>"x"</formula>
    </cfRule>
  </conditionalFormatting>
  <conditionalFormatting sqref="P13">
    <cfRule type="cellIs" dxfId="818" priority="21" operator="equal">
      <formula>"x"</formula>
    </cfRule>
  </conditionalFormatting>
  <conditionalFormatting sqref="R13:T13">
    <cfRule type="cellIs" dxfId="817" priority="20" operator="equal">
      <formula>"x"</formula>
    </cfRule>
  </conditionalFormatting>
  <conditionalFormatting sqref="Z13:AB13">
    <cfRule type="cellIs" dxfId="816" priority="19" operator="equal">
      <formula>"x"</formula>
    </cfRule>
  </conditionalFormatting>
  <conditionalFormatting sqref="AH13:AJ13 AL13">
    <cfRule type="cellIs" dxfId="815" priority="18" operator="equal">
      <formula>"x"</formula>
    </cfRule>
  </conditionalFormatting>
  <conditionalFormatting sqref="G7:G18">
    <cfRule type="cellIs" dxfId="814" priority="17" operator="equal">
      <formula>"x"</formula>
    </cfRule>
  </conditionalFormatting>
  <conditionalFormatting sqref="N14:N18 N7:N12">
    <cfRule type="cellIs" dxfId="813" priority="16" operator="equal">
      <formula>"x"</formula>
    </cfRule>
  </conditionalFormatting>
  <conditionalFormatting sqref="N13">
    <cfRule type="cellIs" dxfId="812" priority="15" operator="equal">
      <formula>"x"</formula>
    </cfRule>
  </conditionalFormatting>
  <conditionalFormatting sqref="U14:U18 U7:U12">
    <cfRule type="cellIs" dxfId="811" priority="14" operator="equal">
      <formula>"x"</formula>
    </cfRule>
  </conditionalFormatting>
  <conditionalFormatting sqref="U13">
    <cfRule type="cellIs" dxfId="810" priority="13" operator="equal">
      <formula>"x"</formula>
    </cfRule>
  </conditionalFormatting>
  <conditionalFormatting sqref="AC18:AD18 AC7:AD8 AC9:AC12 AC14:AC17">
    <cfRule type="cellIs" dxfId="809" priority="12" operator="equal">
      <formula>"x"</formula>
    </cfRule>
  </conditionalFormatting>
  <conditionalFormatting sqref="AC13">
    <cfRule type="cellIs" dxfId="808" priority="11" operator="equal">
      <formula>"x"</formula>
    </cfRule>
  </conditionalFormatting>
  <conditionalFormatting sqref="AK7:AK18">
    <cfRule type="cellIs" dxfId="807" priority="10" operator="equal">
      <formula>"x"</formula>
    </cfRule>
  </conditionalFormatting>
  <conditionalFormatting sqref="AR7:AR18">
    <cfRule type="cellIs" dxfId="806" priority="9" operator="equal">
      <formula>"x"</formula>
    </cfRule>
  </conditionalFormatting>
  <conditionalFormatting sqref="AD13">
    <cfRule type="cellIs" dxfId="805" priority="8" operator="equal">
      <formula>"x"</formula>
    </cfRule>
  </conditionalFormatting>
  <conditionalFormatting sqref="AD9:AD12 AD14:AD17">
    <cfRule type="cellIs" dxfId="804" priority="7" operator="equal">
      <formula>"x"</formula>
    </cfRule>
  </conditionalFormatting>
  <conditionalFormatting sqref="W13">
    <cfRule type="cellIs" dxfId="803" priority="2" operator="equal">
      <formula>"x"</formula>
    </cfRule>
  </conditionalFormatting>
  <conditionalFormatting sqref="W9:W12 W14:W17">
    <cfRule type="cellIs" dxfId="802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activeCell="AA10" sqref="AA10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6" width="3.5703125" style="20" customWidth="1"/>
    <col min="17" max="17" width="4.7109375" style="20" customWidth="1"/>
    <col min="18" max="23" width="3.5703125" style="20" customWidth="1"/>
    <col min="24" max="24" width="4.7109375" style="20" customWidth="1"/>
    <col min="25" max="30" width="3.5703125" style="20" customWidth="1"/>
    <col min="31" max="31" width="4.7109375" style="20" customWidth="1"/>
    <col min="32" max="37" width="3.5703125" style="20" customWidth="1"/>
    <col min="38" max="38" width="4.7109375" style="20" customWidth="1"/>
    <col min="39" max="45" width="3.5703125" style="20" customWidth="1"/>
    <col min="46" max="46" width="9.140625" style="20" customWidth="1"/>
    <col min="47" max="47" width="14.7109375" style="20" customWidth="1"/>
    <col min="48" max="48" width="10.7109375" style="20" customWidth="1"/>
    <col min="49" max="49" width="24.28515625" style="20" customWidth="1"/>
    <col min="50" max="50" width="24.140625" style="20" customWidth="1"/>
    <col min="51" max="51" width="9.140625" style="20"/>
    <col min="52" max="56" width="9.28515625" style="20" bestFit="1" customWidth="1"/>
    <col min="57" max="16384" width="9.140625" style="20"/>
  </cols>
  <sheetData>
    <row r="1" spans="1:57" x14ac:dyDescent="0.25">
      <c r="A1" s="2"/>
      <c r="B1" s="2"/>
      <c r="C1" s="2"/>
      <c r="D1" s="134"/>
      <c r="E1" s="134"/>
      <c r="F1" s="134"/>
      <c r="G1" s="134"/>
      <c r="H1" s="134"/>
      <c r="I1" s="75"/>
      <c r="J1" s="2"/>
      <c r="K1" s="125"/>
      <c r="L1" s="125"/>
      <c r="M1" s="125"/>
      <c r="N1" s="125"/>
      <c r="O1" s="125"/>
      <c r="P1" s="75"/>
      <c r="Q1" s="2"/>
      <c r="R1" s="125"/>
      <c r="S1" s="125"/>
      <c r="T1" s="125"/>
      <c r="U1" s="125"/>
      <c r="V1" s="125"/>
      <c r="W1" s="75"/>
      <c r="X1" s="2"/>
      <c r="Y1" s="125" t="s">
        <v>63</v>
      </c>
      <c r="Z1" s="125"/>
      <c r="AA1" s="125"/>
      <c r="AB1" s="125"/>
      <c r="AC1" s="125"/>
      <c r="AD1" s="75"/>
      <c r="AE1" s="2"/>
      <c r="AF1" s="126" t="s">
        <v>39</v>
      </c>
      <c r="AG1" s="125"/>
      <c r="AH1" s="125"/>
      <c r="AI1" s="125"/>
      <c r="AJ1" s="125"/>
      <c r="AK1" s="75"/>
      <c r="AL1" s="2"/>
      <c r="AM1" s="125"/>
      <c r="AN1" s="125"/>
      <c r="AO1" s="125"/>
      <c r="AP1" s="125"/>
      <c r="AQ1" s="125"/>
      <c r="AR1" s="125"/>
      <c r="AS1" s="75"/>
      <c r="AT1" s="2"/>
    </row>
    <row r="2" spans="1:57" x14ac:dyDescent="0.25">
      <c r="A2" s="6" t="s">
        <v>18</v>
      </c>
      <c r="B2" s="6"/>
      <c r="C2" s="2"/>
      <c r="D2" s="134"/>
      <c r="E2" s="134"/>
      <c r="F2" s="134"/>
      <c r="G2" s="134"/>
      <c r="H2" s="134"/>
      <c r="I2" s="75"/>
      <c r="J2" s="7"/>
      <c r="K2" s="125"/>
      <c r="L2" s="125"/>
      <c r="M2" s="125"/>
      <c r="N2" s="125"/>
      <c r="O2" s="125"/>
      <c r="P2" s="75"/>
      <c r="Q2" s="7"/>
      <c r="R2" s="125"/>
      <c r="S2" s="125"/>
      <c r="T2" s="125"/>
      <c r="U2" s="125"/>
      <c r="V2" s="125"/>
      <c r="W2" s="75"/>
      <c r="X2" s="7"/>
      <c r="Y2" s="125"/>
      <c r="Z2" s="125"/>
      <c r="AA2" s="125"/>
      <c r="AB2" s="125"/>
      <c r="AC2" s="125"/>
      <c r="AD2" s="75"/>
      <c r="AE2" s="7"/>
      <c r="AF2" s="125"/>
      <c r="AG2" s="125"/>
      <c r="AH2" s="125"/>
      <c r="AI2" s="125"/>
      <c r="AJ2" s="125"/>
      <c r="AK2" s="75"/>
      <c r="AL2" s="7"/>
      <c r="AM2" s="125"/>
      <c r="AN2" s="125"/>
      <c r="AO2" s="125"/>
      <c r="AP2" s="125"/>
      <c r="AQ2" s="125"/>
      <c r="AR2" s="125"/>
      <c r="AS2" s="75"/>
      <c r="AT2" s="2"/>
    </row>
    <row r="3" spans="1:57" ht="15.75" x14ac:dyDescent="0.25">
      <c r="A3" s="127">
        <v>38</v>
      </c>
      <c r="B3" s="127"/>
      <c r="C3" s="2"/>
      <c r="D3" s="128" t="s">
        <v>17</v>
      </c>
      <c r="E3" s="128"/>
      <c r="F3" s="128"/>
      <c r="G3" s="128"/>
      <c r="H3" s="128"/>
      <c r="I3" s="76"/>
      <c r="J3" s="2"/>
      <c r="K3" s="128" t="s">
        <v>16</v>
      </c>
      <c r="L3" s="128"/>
      <c r="M3" s="128"/>
      <c r="N3" s="128"/>
      <c r="O3" s="128"/>
      <c r="P3" s="76"/>
      <c r="Q3" s="2"/>
      <c r="R3" s="128" t="s">
        <v>15</v>
      </c>
      <c r="S3" s="128"/>
      <c r="T3" s="128"/>
      <c r="U3" s="128"/>
      <c r="V3" s="128"/>
      <c r="W3" s="76"/>
      <c r="X3" s="2"/>
      <c r="Y3" s="128" t="s">
        <v>14</v>
      </c>
      <c r="Z3" s="128"/>
      <c r="AA3" s="128"/>
      <c r="AB3" s="128"/>
      <c r="AC3" s="128"/>
      <c r="AD3" s="76"/>
      <c r="AE3" s="2"/>
      <c r="AF3" s="128" t="s">
        <v>13</v>
      </c>
      <c r="AG3" s="128"/>
      <c r="AH3" s="128"/>
      <c r="AI3" s="128"/>
      <c r="AJ3" s="128"/>
      <c r="AK3" s="76"/>
      <c r="AL3" s="2"/>
      <c r="AM3" s="128" t="s">
        <v>12</v>
      </c>
      <c r="AN3" s="128"/>
      <c r="AO3" s="128"/>
      <c r="AP3" s="128"/>
      <c r="AQ3" s="128"/>
      <c r="AR3" s="128"/>
      <c r="AS3" s="76"/>
      <c r="AT3" s="2"/>
    </row>
    <row r="4" spans="1:57" x14ac:dyDescent="0.25">
      <c r="A4" s="127"/>
      <c r="B4" s="127"/>
      <c r="C4" s="1"/>
      <c r="D4" s="130">
        <f>IFERROR(VLOOKUP(A3,Weeknummers!D:E,2,FALSE),"")</f>
        <v>43360</v>
      </c>
      <c r="E4" s="130"/>
      <c r="F4" s="130"/>
      <c r="G4" s="130"/>
      <c r="H4" s="130"/>
      <c r="I4" s="78"/>
      <c r="J4" s="2"/>
      <c r="K4" s="130">
        <f>IFERROR(SUM(+D4+1),"")</f>
        <v>43361</v>
      </c>
      <c r="L4" s="130"/>
      <c r="M4" s="130"/>
      <c r="N4" s="130"/>
      <c r="O4" s="130"/>
      <c r="P4" s="78"/>
      <c r="Q4" s="2"/>
      <c r="R4" s="130">
        <f>IFERROR(SUM(+K4+1),"")</f>
        <v>43362</v>
      </c>
      <c r="S4" s="130"/>
      <c r="T4" s="130"/>
      <c r="U4" s="130"/>
      <c r="V4" s="130"/>
      <c r="W4" s="78"/>
      <c r="X4" s="2"/>
      <c r="Y4" s="130">
        <f>IFERROR(SUM(+R4+1),"")</f>
        <v>43363</v>
      </c>
      <c r="Z4" s="130"/>
      <c r="AA4" s="130"/>
      <c r="AB4" s="130"/>
      <c r="AC4" s="130"/>
      <c r="AD4" s="78"/>
      <c r="AE4" s="2"/>
      <c r="AF4" s="130">
        <f>IFERROR(SUM(+Y4+1),"")</f>
        <v>43364</v>
      </c>
      <c r="AG4" s="130"/>
      <c r="AH4" s="130"/>
      <c r="AI4" s="130"/>
      <c r="AJ4" s="130"/>
      <c r="AK4" s="78"/>
      <c r="AL4" s="2"/>
      <c r="AM4" s="131">
        <f>IFERROR(SUM(+AF4+1),"")</f>
        <v>43365</v>
      </c>
      <c r="AN4" s="131"/>
      <c r="AO4" s="131"/>
      <c r="AP4" s="131"/>
      <c r="AQ4" s="131"/>
      <c r="AR4" s="131"/>
      <c r="AS4" s="78"/>
      <c r="AT4" s="2"/>
    </row>
    <row r="5" spans="1:57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33</v>
      </c>
      <c r="Q5" s="2"/>
      <c r="R5" s="10" t="s">
        <v>4</v>
      </c>
      <c r="S5" s="10" t="s">
        <v>0</v>
      </c>
      <c r="T5" s="10" t="s">
        <v>1</v>
      </c>
      <c r="U5" s="10" t="s">
        <v>45</v>
      </c>
      <c r="V5" s="10" t="s">
        <v>35</v>
      </c>
      <c r="W5" s="10" t="s">
        <v>33</v>
      </c>
      <c r="X5" s="2"/>
      <c r="Y5" s="10" t="s">
        <v>4</v>
      </c>
      <c r="Z5" s="10" t="s">
        <v>0</v>
      </c>
      <c r="AA5" s="10" t="s">
        <v>1</v>
      </c>
      <c r="AB5" s="10" t="s">
        <v>45</v>
      </c>
      <c r="AC5" s="10" t="s">
        <v>35</v>
      </c>
      <c r="AD5" s="10" t="s">
        <v>33</v>
      </c>
      <c r="AE5" s="2"/>
      <c r="AF5" s="10" t="s">
        <v>4</v>
      </c>
      <c r="AG5" s="10" t="s">
        <v>0</v>
      </c>
      <c r="AH5" s="10" t="s">
        <v>1</v>
      </c>
      <c r="AI5" s="10" t="s">
        <v>45</v>
      </c>
      <c r="AJ5" s="10" t="s">
        <v>35</v>
      </c>
      <c r="AK5" s="10" t="s">
        <v>33</v>
      </c>
      <c r="AL5" s="2"/>
      <c r="AM5" s="27" t="s">
        <v>4</v>
      </c>
      <c r="AN5" s="27" t="s">
        <v>0</v>
      </c>
      <c r="AO5" s="27" t="s">
        <v>1</v>
      </c>
      <c r="AP5" s="27" t="s">
        <v>45</v>
      </c>
      <c r="AQ5" s="27" t="s">
        <v>35</v>
      </c>
      <c r="AR5" s="27" t="s">
        <v>3</v>
      </c>
      <c r="AS5" s="10" t="s">
        <v>33</v>
      </c>
      <c r="AT5" s="2"/>
      <c r="AW5" s="21" t="s">
        <v>20</v>
      </c>
      <c r="AX5" s="21" t="s">
        <v>21</v>
      </c>
      <c r="AZ5" s="25" t="s">
        <v>11</v>
      </c>
      <c r="BA5" s="25">
        <v>0</v>
      </c>
      <c r="BB5" s="25" t="s">
        <v>24</v>
      </c>
      <c r="BC5" s="25" t="s">
        <v>25</v>
      </c>
      <c r="BD5" s="25" t="s">
        <v>26</v>
      </c>
      <c r="BE5" s="20" t="s">
        <v>27</v>
      </c>
    </row>
    <row r="6" spans="1:57" s="34" customFormat="1" ht="24.95" customHeight="1" thickBot="1" x14ac:dyDescent="0.3">
      <c r="A6" s="29"/>
      <c r="B6" s="29"/>
      <c r="C6" s="30"/>
      <c r="D6" s="31" t="s">
        <v>31</v>
      </c>
      <c r="E6" s="31" t="s">
        <v>31</v>
      </c>
      <c r="F6" s="31" t="s">
        <v>32</v>
      </c>
      <c r="G6" s="31" t="s">
        <v>31</v>
      </c>
      <c r="H6" s="31" t="s">
        <v>30</v>
      </c>
      <c r="I6" s="31" t="s">
        <v>29</v>
      </c>
      <c r="J6" s="24"/>
      <c r="K6" s="31" t="s">
        <v>31</v>
      </c>
      <c r="L6" s="31" t="s">
        <v>29</v>
      </c>
      <c r="M6" s="31" t="s">
        <v>31</v>
      </c>
      <c r="N6" s="31" t="s">
        <v>32</v>
      </c>
      <c r="O6" s="43" t="s">
        <v>30</v>
      </c>
      <c r="P6" s="31" t="s">
        <v>31</v>
      </c>
      <c r="Q6" s="24"/>
      <c r="R6" s="31" t="s">
        <v>31</v>
      </c>
      <c r="S6" s="31" t="s">
        <v>31</v>
      </c>
      <c r="T6" s="31" t="s">
        <v>29</v>
      </c>
      <c r="U6" s="31" t="s">
        <v>31</v>
      </c>
      <c r="V6" s="31" t="s">
        <v>30</v>
      </c>
      <c r="W6" s="31" t="s">
        <v>32</v>
      </c>
      <c r="X6" s="24"/>
      <c r="Y6" s="31" t="s">
        <v>32</v>
      </c>
      <c r="Z6" s="31" t="s">
        <v>31</v>
      </c>
      <c r="AA6" s="31" t="s">
        <v>31</v>
      </c>
      <c r="AB6" s="31" t="s">
        <v>29</v>
      </c>
      <c r="AC6" s="43" t="s">
        <v>30</v>
      </c>
      <c r="AD6" s="31" t="s">
        <v>31</v>
      </c>
      <c r="AE6" s="24"/>
      <c r="AF6" s="31" t="s">
        <v>29</v>
      </c>
      <c r="AG6" s="31" t="s">
        <v>32</v>
      </c>
      <c r="AH6" s="31" t="s">
        <v>30</v>
      </c>
      <c r="AI6" s="31" t="s">
        <v>31</v>
      </c>
      <c r="AJ6" s="43" t="s">
        <v>30</v>
      </c>
      <c r="AK6" s="31" t="s">
        <v>31</v>
      </c>
      <c r="AL6" s="24"/>
      <c r="AM6" s="32"/>
      <c r="AN6" s="33"/>
      <c r="AO6" s="33" t="s">
        <v>30</v>
      </c>
      <c r="AP6" s="33"/>
      <c r="AQ6" s="33" t="s">
        <v>30</v>
      </c>
      <c r="AR6" s="33" t="s">
        <v>29</v>
      </c>
      <c r="AS6" s="33"/>
      <c r="AT6" s="24"/>
      <c r="AW6" s="35"/>
      <c r="AX6" s="35"/>
      <c r="AZ6" s="79" t="s">
        <v>10</v>
      </c>
      <c r="BA6" s="79">
        <v>7</v>
      </c>
      <c r="BB6" s="79">
        <v>0.5</v>
      </c>
      <c r="BC6" s="79"/>
      <c r="BD6" s="79"/>
      <c r="BE6" s="34" t="s">
        <v>28</v>
      </c>
    </row>
    <row r="7" spans="1:57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IFERROR(IF(HLOOKUP(D$6,$BB$5:$BE$18,2,FALSE)=0,"",HLOOKUP(D$6,$BB$5:$BE$18,2,FALSE)),"")</f>
        <v/>
      </c>
      <c r="E7" s="45" t="str">
        <f t="shared" si="0"/>
        <v/>
      </c>
      <c r="F7" s="45" t="str">
        <f t="shared" si="0"/>
        <v/>
      </c>
      <c r="G7" s="45" t="str">
        <f t="shared" si="0"/>
        <v/>
      </c>
      <c r="H7" s="45" t="str">
        <f t="shared" si="0"/>
        <v>x</v>
      </c>
      <c r="I7" s="45">
        <f t="shared" si="0"/>
        <v>0.5</v>
      </c>
      <c r="J7" s="12"/>
      <c r="K7" s="45" t="str">
        <f t="shared" ref="K7:P7" si="1">IFERROR(IF(HLOOKUP(K$6,$BB$5:$BE$18,2,FALSE)=0,"",HLOOKUP(K$6,$BB$5:$BE$18,2,FALSE)),"")</f>
        <v/>
      </c>
      <c r="L7" s="45">
        <f t="shared" si="1"/>
        <v>0.5</v>
      </c>
      <c r="M7" s="45" t="str">
        <f t="shared" si="1"/>
        <v/>
      </c>
      <c r="N7" s="45" t="str">
        <f t="shared" si="1"/>
        <v/>
      </c>
      <c r="O7" s="44" t="str">
        <f t="shared" si="1"/>
        <v>x</v>
      </c>
      <c r="P7" s="45" t="str">
        <f t="shared" si="1"/>
        <v/>
      </c>
      <c r="Q7" s="12"/>
      <c r="R7" s="45" t="str">
        <f t="shared" ref="R7:W7" si="2">IFERROR(IF(HLOOKUP(R$6,$BB$5:$BE$18,2,FALSE)=0,"",HLOOKUP(R$6,$BB$5:$BE$18,2,FALSE)),"")</f>
        <v/>
      </c>
      <c r="S7" s="45" t="str">
        <f t="shared" si="2"/>
        <v/>
      </c>
      <c r="T7" s="45">
        <f t="shared" si="2"/>
        <v>0.5</v>
      </c>
      <c r="U7" s="45" t="str">
        <f t="shared" si="2"/>
        <v/>
      </c>
      <c r="V7" s="45" t="str">
        <f t="shared" si="2"/>
        <v>x</v>
      </c>
      <c r="W7" s="45" t="str">
        <f t="shared" si="2"/>
        <v/>
      </c>
      <c r="X7" s="12"/>
      <c r="Y7" s="45" t="str">
        <f t="shared" ref="Y7:AD7" si="3">IFERROR(IF(HLOOKUP(Y$6,$BB$5:$BE$18,2,FALSE)=0,"",HLOOKUP(Y$6,$BB$5:$BE$18,2,FALSE)),"")</f>
        <v/>
      </c>
      <c r="Z7" s="45" t="str">
        <f t="shared" si="3"/>
        <v/>
      </c>
      <c r="AA7" s="45" t="str">
        <f t="shared" si="3"/>
        <v/>
      </c>
      <c r="AB7" s="45">
        <f t="shared" si="3"/>
        <v>0.5</v>
      </c>
      <c r="AC7" s="44" t="str">
        <f t="shared" si="3"/>
        <v>x</v>
      </c>
      <c r="AD7" s="45" t="str">
        <f t="shared" si="3"/>
        <v/>
      </c>
      <c r="AE7" s="12"/>
      <c r="AF7" s="45">
        <f t="shared" ref="AF7:AK7" si="4">IFERROR(IF(HLOOKUP(AF$6,$BB$5:$BE$18,2,FALSE)=0,"",HLOOKUP(AF$6,$BB$5:$BE$18,2,FALSE)),"")</f>
        <v>0.5</v>
      </c>
      <c r="AG7" s="45" t="str">
        <f t="shared" si="4"/>
        <v/>
      </c>
      <c r="AH7" s="45" t="str">
        <f t="shared" si="4"/>
        <v>x</v>
      </c>
      <c r="AI7" s="45" t="str">
        <f t="shared" si="4"/>
        <v/>
      </c>
      <c r="AJ7" s="44" t="str">
        <f t="shared" si="4"/>
        <v>x</v>
      </c>
      <c r="AK7" s="45" t="str">
        <f t="shared" si="4"/>
        <v/>
      </c>
      <c r="AL7" s="12"/>
      <c r="AM7" s="45" t="str">
        <f t="shared" ref="AM7:AS7" si="5">IFERROR(IF(HLOOKUP(AM$6,$BB$5:$BE$18,2,FALSE)=0,"",HLOOKUP(AM$6,$BB$5:$BE$18,2,FALSE)),"")</f>
        <v/>
      </c>
      <c r="AN7" s="45" t="str">
        <f t="shared" si="5"/>
        <v/>
      </c>
      <c r="AO7" s="45" t="str">
        <f t="shared" si="5"/>
        <v>x</v>
      </c>
      <c r="AP7" s="45" t="str">
        <f t="shared" si="5"/>
        <v/>
      </c>
      <c r="AQ7" s="45" t="str">
        <f t="shared" si="5"/>
        <v>x</v>
      </c>
      <c r="AR7" s="45">
        <f t="shared" si="5"/>
        <v>0.5</v>
      </c>
      <c r="AS7" s="45" t="str">
        <f t="shared" si="5"/>
        <v/>
      </c>
      <c r="AT7" s="2"/>
      <c r="AU7" s="13" t="s">
        <v>9</v>
      </c>
      <c r="AV7" s="14">
        <f>+D19+K19+R19+Y19+AF19+AM19</f>
        <v>40</v>
      </c>
      <c r="AW7" s="38">
        <f>IFERROR(IF(SUMIF($D$5:$AR$5,"Megen",$D$7:$AR$7)=0,"",SUMIF($D$5:$AR$5,"Megen",$D$7:$AR$7))*2,"")</f>
        <v>1</v>
      </c>
      <c r="AX7" s="38">
        <f>IFERROR(IF(SUMIF($D$5:$AR$5,"Megen",$D$18:$AR$18)=0,"",SUMIF($D$5:$AR$5,"Megen",$D$18:$AR$18)*2),"")</f>
        <v>1</v>
      </c>
      <c r="AZ7" s="25">
        <v>7</v>
      </c>
      <c r="BA7" s="25">
        <v>8</v>
      </c>
      <c r="BB7" s="25">
        <v>1</v>
      </c>
      <c r="BC7" s="25"/>
      <c r="BD7" s="25"/>
      <c r="BE7" s="34" t="s">
        <v>28</v>
      </c>
    </row>
    <row r="8" spans="1:57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IFERROR(IF(HLOOKUP(D$6,$BB$5:$BE$18,3,FALSE)=0,"",HLOOKUP(D$6,$BB$5:$BE$18,3,FALSE)),"")</f>
        <v/>
      </c>
      <c r="E8" s="45" t="str">
        <f t="shared" si="6"/>
        <v/>
      </c>
      <c r="F8" s="45" t="str">
        <f t="shared" si="6"/>
        <v/>
      </c>
      <c r="G8" s="45" t="str">
        <f t="shared" si="6"/>
        <v/>
      </c>
      <c r="H8" s="45" t="str">
        <f t="shared" si="6"/>
        <v>x</v>
      </c>
      <c r="I8" s="45">
        <f t="shared" si="6"/>
        <v>1</v>
      </c>
      <c r="J8" s="12"/>
      <c r="K8" s="45" t="str">
        <f t="shared" ref="K8:P8" si="7">IFERROR(IF(HLOOKUP(K$6,$BB$5:$BE$18,3,FALSE)=0,"",HLOOKUP(K$6,$BB$5:$BE$18,3,FALSE)),"")</f>
        <v/>
      </c>
      <c r="L8" s="45">
        <f t="shared" si="7"/>
        <v>1</v>
      </c>
      <c r="M8" s="45" t="str">
        <f t="shared" si="7"/>
        <v/>
      </c>
      <c r="N8" s="45" t="str">
        <f t="shared" si="7"/>
        <v/>
      </c>
      <c r="O8" s="44" t="str">
        <f t="shared" si="7"/>
        <v>x</v>
      </c>
      <c r="P8" s="45" t="str">
        <f t="shared" si="7"/>
        <v/>
      </c>
      <c r="Q8" s="12"/>
      <c r="R8" s="45" t="str">
        <f t="shared" ref="R8:W8" si="8">IFERROR(IF(HLOOKUP(R$6,$BB$5:$BE$18,3,FALSE)=0,"",HLOOKUP(R$6,$BB$5:$BE$18,3,FALSE)),"")</f>
        <v/>
      </c>
      <c r="S8" s="45" t="str">
        <f t="shared" si="8"/>
        <v/>
      </c>
      <c r="T8" s="45">
        <f t="shared" si="8"/>
        <v>1</v>
      </c>
      <c r="U8" s="45" t="str">
        <f t="shared" si="8"/>
        <v/>
      </c>
      <c r="V8" s="45" t="str">
        <f t="shared" si="8"/>
        <v>x</v>
      </c>
      <c r="W8" s="45" t="str">
        <f t="shared" si="8"/>
        <v/>
      </c>
      <c r="X8" s="12"/>
      <c r="Y8" s="45" t="str">
        <f t="shared" ref="Y8:AD8" si="9">IFERROR(IF(HLOOKUP(Y$6,$BB$5:$BE$18,3,FALSE)=0,"",HLOOKUP(Y$6,$BB$5:$BE$18,3,FALSE)),"")</f>
        <v/>
      </c>
      <c r="Z8" s="45" t="str">
        <f t="shared" si="9"/>
        <v/>
      </c>
      <c r="AA8" s="45" t="str">
        <f t="shared" si="9"/>
        <v/>
      </c>
      <c r="AB8" s="45">
        <f t="shared" si="9"/>
        <v>1</v>
      </c>
      <c r="AC8" s="44" t="str">
        <f t="shared" si="9"/>
        <v>x</v>
      </c>
      <c r="AD8" s="45" t="str">
        <f t="shared" si="9"/>
        <v/>
      </c>
      <c r="AE8" s="12"/>
      <c r="AF8" s="45">
        <f t="shared" ref="AF8:AK8" si="10">IFERROR(IF(HLOOKUP(AF$6,$BB$5:$BE$18,3,FALSE)=0,"",HLOOKUP(AF$6,$BB$5:$BE$18,3,FALSE)),"")</f>
        <v>1</v>
      </c>
      <c r="AG8" s="45" t="str">
        <f t="shared" si="10"/>
        <v/>
      </c>
      <c r="AH8" s="45" t="str">
        <f t="shared" si="10"/>
        <v>x</v>
      </c>
      <c r="AI8" s="45" t="str">
        <f t="shared" si="10"/>
        <v/>
      </c>
      <c r="AJ8" s="44" t="str">
        <f t="shared" si="10"/>
        <v>x</v>
      </c>
      <c r="AK8" s="45" t="str">
        <f t="shared" si="10"/>
        <v/>
      </c>
      <c r="AL8" s="12"/>
      <c r="AM8" s="45" t="str">
        <f t="shared" ref="AM8:AS8" si="11">IFERROR(IF(HLOOKUP(AM$6,$BB$5:$BE$18,3,FALSE)=0,"",HLOOKUP(AM$6,$BB$5:$BE$18,3,FALSE)),"")</f>
        <v/>
      </c>
      <c r="AN8" s="45" t="str">
        <f t="shared" si="11"/>
        <v/>
      </c>
      <c r="AO8" s="45" t="str">
        <f t="shared" si="11"/>
        <v>x</v>
      </c>
      <c r="AP8" s="45" t="str">
        <f t="shared" si="11"/>
        <v/>
      </c>
      <c r="AQ8" s="45" t="str">
        <f t="shared" si="11"/>
        <v>x</v>
      </c>
      <c r="AR8" s="45">
        <f t="shared" si="11"/>
        <v>1</v>
      </c>
      <c r="AS8" s="45" t="str">
        <f t="shared" si="11"/>
        <v/>
      </c>
      <c r="AT8" s="2"/>
      <c r="AU8" s="15" t="s">
        <v>8</v>
      </c>
      <c r="AV8" s="16">
        <f>+E19+L19+S19+Z19+AG19+AN19</f>
        <v>40</v>
      </c>
      <c r="AW8" s="38">
        <f>IFERROR(IF(SUMIF($D$5:$AR$5,"Miguitte",$D$7:$AR$7)=0,"",SUMIF($D$5:$AR$5,"Miguitte",$D$7:$AR$7))*2,"")</f>
        <v>1</v>
      </c>
      <c r="AX8" s="38">
        <f>IFERROR(IF(SUMIF($D$5:$AR$5,"Miguitte",$D$18:$AR$18)=0,"",SUMIF($D$5:$AR$5,"Miguitte",$D$18:$AR$18)*2),"")</f>
        <v>1</v>
      </c>
      <c r="AZ8" s="25">
        <v>8</v>
      </c>
      <c r="BA8" s="25">
        <v>9</v>
      </c>
      <c r="BB8" s="25">
        <v>1</v>
      </c>
      <c r="BC8" s="25">
        <v>0.5</v>
      </c>
      <c r="BD8" s="25">
        <v>1</v>
      </c>
      <c r="BE8" s="34" t="s">
        <v>28</v>
      </c>
    </row>
    <row r="9" spans="1:57" ht="24.95" customHeight="1" x14ac:dyDescent="0.25">
      <c r="A9" s="11">
        <v>8</v>
      </c>
      <c r="B9" s="11">
        <v>9</v>
      </c>
      <c r="C9" s="22"/>
      <c r="D9" s="45">
        <f t="shared" ref="D9:I9" si="12">IFERROR(IF(HLOOKUP(D$6,$BB$5:$BE$18,4,FALSE)=0,"",HLOOKUP(D$6,$BB$5:$BE$18,4,FALSE)),"")</f>
        <v>1</v>
      </c>
      <c r="E9" s="45">
        <f t="shared" si="12"/>
        <v>1</v>
      </c>
      <c r="F9" s="45">
        <f t="shared" si="12"/>
        <v>0.5</v>
      </c>
      <c r="G9" s="45">
        <f t="shared" si="12"/>
        <v>1</v>
      </c>
      <c r="H9" s="45" t="str">
        <f t="shared" si="12"/>
        <v>x</v>
      </c>
      <c r="I9" s="45">
        <f t="shared" si="12"/>
        <v>1</v>
      </c>
      <c r="J9" s="12"/>
      <c r="K9" s="45">
        <f t="shared" ref="K9:P9" si="13">IFERROR(IF(HLOOKUP(K$6,$BB$5:$BE$18,4,FALSE)=0,"",HLOOKUP(K$6,$BB$5:$BE$18,4,FALSE)),"")</f>
        <v>1</v>
      </c>
      <c r="L9" s="45">
        <f t="shared" si="13"/>
        <v>1</v>
      </c>
      <c r="M9" s="45">
        <f t="shared" si="13"/>
        <v>1</v>
      </c>
      <c r="N9" s="45">
        <f t="shared" si="13"/>
        <v>0.5</v>
      </c>
      <c r="O9" s="44" t="str">
        <f t="shared" si="13"/>
        <v>x</v>
      </c>
      <c r="P9" s="45">
        <f t="shared" si="13"/>
        <v>1</v>
      </c>
      <c r="Q9" s="12"/>
      <c r="R9" s="45">
        <f t="shared" ref="R9:W9" si="14">IFERROR(IF(HLOOKUP(R$6,$BB$5:$BE$18,4,FALSE)=0,"",HLOOKUP(R$6,$BB$5:$BE$18,4,FALSE)),"")</f>
        <v>1</v>
      </c>
      <c r="S9" s="45">
        <f t="shared" si="14"/>
        <v>1</v>
      </c>
      <c r="T9" s="45">
        <f t="shared" si="14"/>
        <v>1</v>
      </c>
      <c r="U9" s="45">
        <f t="shared" si="14"/>
        <v>1</v>
      </c>
      <c r="V9" s="45" t="str">
        <f t="shared" si="14"/>
        <v>x</v>
      </c>
      <c r="W9" s="45">
        <f t="shared" si="14"/>
        <v>0.5</v>
      </c>
      <c r="X9" s="12"/>
      <c r="Y9" s="45">
        <f t="shared" ref="Y9:AD9" si="15">IFERROR(IF(HLOOKUP(Y$6,$BB$5:$BE$18,4,FALSE)=0,"",HLOOKUP(Y$6,$BB$5:$BE$18,4,FALSE)),"")</f>
        <v>0.5</v>
      </c>
      <c r="Z9" s="45">
        <f t="shared" si="15"/>
        <v>1</v>
      </c>
      <c r="AA9" s="45">
        <f t="shared" si="15"/>
        <v>1</v>
      </c>
      <c r="AB9" s="45">
        <f t="shared" si="15"/>
        <v>1</v>
      </c>
      <c r="AC9" s="44" t="str">
        <f t="shared" si="15"/>
        <v>x</v>
      </c>
      <c r="AD9" s="45">
        <f t="shared" si="15"/>
        <v>1</v>
      </c>
      <c r="AE9" s="12"/>
      <c r="AF9" s="45">
        <f t="shared" ref="AF9:AK9" si="16">IFERROR(IF(HLOOKUP(AF$6,$BB$5:$BE$18,4,FALSE)=0,"",HLOOKUP(AF$6,$BB$5:$BE$18,4,FALSE)),"")</f>
        <v>1</v>
      </c>
      <c r="AG9" s="45">
        <f t="shared" si="16"/>
        <v>0.5</v>
      </c>
      <c r="AH9" s="45" t="str">
        <f t="shared" si="16"/>
        <v>x</v>
      </c>
      <c r="AI9" s="45">
        <f t="shared" si="16"/>
        <v>1</v>
      </c>
      <c r="AJ9" s="44" t="str">
        <f t="shared" si="16"/>
        <v>x</v>
      </c>
      <c r="AK9" s="45">
        <f t="shared" si="16"/>
        <v>1</v>
      </c>
      <c r="AL9" s="12"/>
      <c r="AM9" s="45" t="str">
        <f t="shared" ref="AM9:AS9" si="17">IFERROR(IF(HLOOKUP(AM$6,$BB$5:$BE$18,4,FALSE)=0,"",HLOOKUP(AM$6,$BB$5:$BE$18,4,FALSE)),"")</f>
        <v/>
      </c>
      <c r="AN9" s="45" t="str">
        <f t="shared" si="17"/>
        <v/>
      </c>
      <c r="AO9" s="45" t="str">
        <f t="shared" si="17"/>
        <v>x</v>
      </c>
      <c r="AP9" s="45" t="str">
        <f t="shared" si="17"/>
        <v/>
      </c>
      <c r="AQ9" s="45" t="str">
        <f t="shared" si="17"/>
        <v>x</v>
      </c>
      <c r="AR9" s="45">
        <f t="shared" si="17"/>
        <v>1</v>
      </c>
      <c r="AS9" s="45" t="str">
        <f t="shared" si="17"/>
        <v/>
      </c>
      <c r="AT9" s="2"/>
      <c r="AU9" s="15" t="s">
        <v>7</v>
      </c>
      <c r="AV9" s="16">
        <f>+F19+M19+T19+AA19+AH19+AO19</f>
        <v>32</v>
      </c>
      <c r="AW9" s="38">
        <f>IFERROR(IF(SUMIF($D$5:$AR$5,"Tim",$D$7:$AR$7)=0,"",SUMIF($D$5:$AR$5,"Tim",$D$7:$AR$7))*2,"")</f>
        <v>1</v>
      </c>
      <c r="AX9" s="38">
        <f>IFERROR(IF(SUMIF($D$5:$AR$5,"Tim",$D$18:$AR$18)=0,"",SUMIF($D$5:$AR$5,"Tim",$D$18:$AR$18)*2),"")</f>
        <v>1</v>
      </c>
      <c r="AZ9" s="25">
        <v>9</v>
      </c>
      <c r="BA9" s="25">
        <v>10</v>
      </c>
      <c r="BB9" s="25">
        <v>1</v>
      </c>
      <c r="BC9" s="25">
        <v>1</v>
      </c>
      <c r="BD9" s="25">
        <v>1</v>
      </c>
      <c r="BE9" s="34" t="s">
        <v>28</v>
      </c>
    </row>
    <row r="10" spans="1:57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IFERROR(IF(HLOOKUP(D$6,$BB$5:$BE$18,5,FALSE)=0,"",HLOOKUP(D$6,$BB$5:$BE$18,5,FALSE)),"")</f>
        <v>1</v>
      </c>
      <c r="E10" s="45">
        <f t="shared" si="18"/>
        <v>1</v>
      </c>
      <c r="F10" s="45">
        <f t="shared" si="18"/>
        <v>1</v>
      </c>
      <c r="G10" s="45">
        <f t="shared" si="18"/>
        <v>1</v>
      </c>
      <c r="H10" s="45" t="str">
        <f t="shared" si="18"/>
        <v>x</v>
      </c>
      <c r="I10" s="45">
        <f t="shared" si="18"/>
        <v>1</v>
      </c>
      <c r="J10" s="12"/>
      <c r="K10" s="45">
        <f t="shared" ref="K10:P10" si="19">IFERROR(IF(HLOOKUP(K$6,$BB$5:$BE$18,5,FALSE)=0,"",HLOOKUP(K$6,$BB$5:$BE$18,5,FALSE)),"")</f>
        <v>1</v>
      </c>
      <c r="L10" s="45">
        <f t="shared" si="19"/>
        <v>1</v>
      </c>
      <c r="M10" s="45">
        <f t="shared" si="19"/>
        <v>1</v>
      </c>
      <c r="N10" s="45">
        <f t="shared" si="19"/>
        <v>1</v>
      </c>
      <c r="O10" s="44" t="str">
        <f t="shared" si="19"/>
        <v>x</v>
      </c>
      <c r="P10" s="45">
        <f t="shared" si="19"/>
        <v>1</v>
      </c>
      <c r="Q10" s="12"/>
      <c r="R10" s="45">
        <f t="shared" ref="R10:W10" si="20">IFERROR(IF(HLOOKUP(R$6,$BB$5:$BE$18,5,FALSE)=0,"",HLOOKUP(R$6,$BB$5:$BE$18,5,FALSE)),"")</f>
        <v>1</v>
      </c>
      <c r="S10" s="45">
        <f t="shared" si="20"/>
        <v>1</v>
      </c>
      <c r="T10" s="45">
        <f t="shared" si="20"/>
        <v>1</v>
      </c>
      <c r="U10" s="45">
        <f t="shared" si="20"/>
        <v>1</v>
      </c>
      <c r="V10" s="45" t="str">
        <f t="shared" si="20"/>
        <v>x</v>
      </c>
      <c r="W10" s="45">
        <f t="shared" si="20"/>
        <v>1</v>
      </c>
      <c r="X10" s="12"/>
      <c r="Y10" s="45">
        <f t="shared" ref="Y10:AD10" si="21">IFERROR(IF(HLOOKUP(Y$6,$BB$5:$BE$18,5,FALSE)=0,"",HLOOKUP(Y$6,$BB$5:$BE$18,5,FALSE)),"")</f>
        <v>1</v>
      </c>
      <c r="Z10" s="45">
        <f t="shared" si="21"/>
        <v>1</v>
      </c>
      <c r="AA10" s="45">
        <f t="shared" si="21"/>
        <v>1</v>
      </c>
      <c r="AB10" s="45">
        <f t="shared" si="21"/>
        <v>1</v>
      </c>
      <c r="AC10" s="44" t="str">
        <f t="shared" si="21"/>
        <v>x</v>
      </c>
      <c r="AD10" s="45">
        <f t="shared" si="21"/>
        <v>1</v>
      </c>
      <c r="AE10" s="12"/>
      <c r="AF10" s="45">
        <f t="shared" ref="AF10:AK10" si="22">IFERROR(IF(HLOOKUP(AF$6,$BB$5:$BE$18,5,FALSE)=0,"",HLOOKUP(AF$6,$BB$5:$BE$18,5,FALSE)),"")</f>
        <v>1</v>
      </c>
      <c r="AG10" s="45">
        <f t="shared" si="22"/>
        <v>1</v>
      </c>
      <c r="AH10" s="45" t="str">
        <f t="shared" si="22"/>
        <v>x</v>
      </c>
      <c r="AI10" s="45">
        <f t="shared" si="22"/>
        <v>1</v>
      </c>
      <c r="AJ10" s="44" t="str">
        <f t="shared" si="22"/>
        <v>x</v>
      </c>
      <c r="AK10" s="45">
        <f t="shared" si="22"/>
        <v>1</v>
      </c>
      <c r="AL10" s="12"/>
      <c r="AM10" s="45" t="str">
        <f t="shared" ref="AM10:AS10" si="23">IFERROR(IF(HLOOKUP(AM$6,$BB$5:$BE$18,5,FALSE)=0,"",HLOOKUP(AM$6,$BB$5:$BE$18,5,FALSE)),"")</f>
        <v/>
      </c>
      <c r="AN10" s="45" t="str">
        <f t="shared" si="23"/>
        <v/>
      </c>
      <c r="AO10" s="45" t="str">
        <f t="shared" si="23"/>
        <v>x</v>
      </c>
      <c r="AP10" s="45" t="str">
        <f t="shared" si="23"/>
        <v/>
      </c>
      <c r="AQ10" s="45" t="str">
        <f t="shared" si="23"/>
        <v>x</v>
      </c>
      <c r="AR10" s="45">
        <f t="shared" si="23"/>
        <v>1</v>
      </c>
      <c r="AS10" s="45" t="str">
        <f t="shared" si="23"/>
        <v/>
      </c>
      <c r="AT10" s="2"/>
      <c r="AU10" s="15" t="s">
        <v>37</v>
      </c>
      <c r="AV10" s="16">
        <f>+H19+O19+V19+AC19+AJ19+AQ19</f>
        <v>0</v>
      </c>
      <c r="AW10" s="38" t="str">
        <f>IFERROR(IF(SUMIF($D$5:$AR$5,"David",$D$7:$AR$7)=0,"",SUMIF($D$5:$AR$5,"David",$D$7:$AR$7))*2,"")</f>
        <v/>
      </c>
      <c r="AX10" s="38" t="str">
        <f>IFERROR(IF(SUMIF($D$5:$AR$5,"David",$D$18:$AR$18)=0,"",SUMIF($D$5:$AR$5,"David",$D$18:$AR$18)*2),"")</f>
        <v/>
      </c>
      <c r="AZ10" s="25">
        <v>10</v>
      </c>
      <c r="BA10" s="25">
        <v>11</v>
      </c>
      <c r="BB10" s="25">
        <v>1</v>
      </c>
      <c r="BC10" s="25">
        <v>1</v>
      </c>
      <c r="BD10" s="25">
        <v>1</v>
      </c>
      <c r="BE10" s="34" t="s">
        <v>28</v>
      </c>
    </row>
    <row r="11" spans="1:57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IFERROR(IF(HLOOKUP(D$6,$BB$5:$BE$18,6,FALSE)=0,"",HLOOKUP(D$6,$BB$5:$BE$18,6,FALSE)),"")</f>
        <v>1</v>
      </c>
      <c r="E11" s="45">
        <f t="shared" si="24"/>
        <v>1</v>
      </c>
      <c r="F11" s="45">
        <f t="shared" si="24"/>
        <v>1</v>
      </c>
      <c r="G11" s="45">
        <f t="shared" si="24"/>
        <v>1</v>
      </c>
      <c r="H11" s="45" t="str">
        <f t="shared" si="24"/>
        <v>x</v>
      </c>
      <c r="I11" s="45">
        <f t="shared" si="24"/>
        <v>1</v>
      </c>
      <c r="J11" s="12"/>
      <c r="K11" s="45">
        <f t="shared" ref="K11:P11" si="25">IFERROR(IF(HLOOKUP(K$6,$BB$5:$BE$18,6,FALSE)=0,"",HLOOKUP(K$6,$BB$5:$BE$18,6,FALSE)),"")</f>
        <v>1</v>
      </c>
      <c r="L11" s="45">
        <f t="shared" si="25"/>
        <v>1</v>
      </c>
      <c r="M11" s="45">
        <f t="shared" si="25"/>
        <v>1</v>
      </c>
      <c r="N11" s="45">
        <f t="shared" si="25"/>
        <v>1</v>
      </c>
      <c r="O11" s="44" t="str">
        <f t="shared" si="25"/>
        <v>x</v>
      </c>
      <c r="P11" s="45">
        <f t="shared" si="25"/>
        <v>1</v>
      </c>
      <c r="Q11" s="12"/>
      <c r="R11" s="45">
        <f t="shared" ref="R11:W11" si="26">IFERROR(IF(HLOOKUP(R$6,$BB$5:$BE$18,6,FALSE)=0,"",HLOOKUP(R$6,$BB$5:$BE$18,6,FALSE)),"")</f>
        <v>1</v>
      </c>
      <c r="S11" s="45">
        <f t="shared" si="26"/>
        <v>1</v>
      </c>
      <c r="T11" s="45">
        <f t="shared" si="26"/>
        <v>1</v>
      </c>
      <c r="U11" s="45">
        <f t="shared" si="26"/>
        <v>1</v>
      </c>
      <c r="V11" s="45" t="str">
        <f t="shared" si="26"/>
        <v>x</v>
      </c>
      <c r="W11" s="45">
        <f t="shared" si="26"/>
        <v>1</v>
      </c>
      <c r="X11" s="12"/>
      <c r="Y11" s="45">
        <f t="shared" ref="Y11:AD11" si="27">IFERROR(IF(HLOOKUP(Y$6,$BB$5:$BE$18,6,FALSE)=0,"",HLOOKUP(Y$6,$BB$5:$BE$18,6,FALSE)),"")</f>
        <v>1</v>
      </c>
      <c r="Z11" s="45">
        <f t="shared" si="27"/>
        <v>1</v>
      </c>
      <c r="AA11" s="45">
        <f t="shared" si="27"/>
        <v>1</v>
      </c>
      <c r="AB11" s="45">
        <f t="shared" si="27"/>
        <v>1</v>
      </c>
      <c r="AC11" s="44" t="str">
        <f t="shared" si="27"/>
        <v>x</v>
      </c>
      <c r="AD11" s="45">
        <f t="shared" si="27"/>
        <v>1</v>
      </c>
      <c r="AE11" s="12"/>
      <c r="AF11" s="45">
        <f t="shared" ref="AF11:AK11" si="28">IFERROR(IF(HLOOKUP(AF$6,$BB$5:$BE$18,6,FALSE)=0,"",HLOOKUP(AF$6,$BB$5:$BE$18,6,FALSE)),"")</f>
        <v>1</v>
      </c>
      <c r="AG11" s="45">
        <f t="shared" si="28"/>
        <v>1</v>
      </c>
      <c r="AH11" s="45" t="str">
        <f t="shared" si="28"/>
        <v>x</v>
      </c>
      <c r="AI11" s="45">
        <f t="shared" si="28"/>
        <v>1</v>
      </c>
      <c r="AJ11" s="44" t="str">
        <f t="shared" si="28"/>
        <v>x</v>
      </c>
      <c r="AK11" s="45">
        <f t="shared" si="28"/>
        <v>1</v>
      </c>
      <c r="AL11" s="12"/>
      <c r="AM11" s="45" t="str">
        <f t="shared" ref="AM11:AS11" si="29">IFERROR(IF(HLOOKUP(AM$6,$BB$5:$BE$18,6,FALSE)=0,"",HLOOKUP(AM$6,$BB$5:$BE$18,6,FALSE)),"")</f>
        <v/>
      </c>
      <c r="AN11" s="45" t="str">
        <f t="shared" si="29"/>
        <v/>
      </c>
      <c r="AO11" s="45" t="str">
        <f t="shared" si="29"/>
        <v>x</v>
      </c>
      <c r="AP11" s="45" t="str">
        <f t="shared" si="29"/>
        <v/>
      </c>
      <c r="AQ11" s="45" t="str">
        <f t="shared" si="29"/>
        <v>x</v>
      </c>
      <c r="AR11" s="45">
        <f t="shared" si="29"/>
        <v>1</v>
      </c>
      <c r="AS11" s="45" t="str">
        <f t="shared" si="29"/>
        <v/>
      </c>
      <c r="AT11" s="2"/>
      <c r="AU11" s="15" t="s">
        <v>46</v>
      </c>
      <c r="AV11" s="16">
        <f>+G19+N19+U19+AB19+AP19+AI19</f>
        <v>40</v>
      </c>
      <c r="AW11" s="38">
        <f>IFERROR(IF(SUMIF($D$5:$AR$5,"Emre",$D$7:$AR$7)=0,"",SUMIF($D$5:$AR$5,"Emre",$D$7:$AR$7))*2,"")</f>
        <v>1</v>
      </c>
      <c r="AX11" s="38">
        <f>IFERROR(IF(SUMIF($D$5:$AR$5,"Emre",$D$18:$AR$18)=0,"",SUMIF($D$5:$AR$5,"Emre",$D$18:$AR$18)*2),"")</f>
        <v>1</v>
      </c>
      <c r="AZ11" s="25">
        <v>11</v>
      </c>
      <c r="BA11" s="25">
        <v>12</v>
      </c>
      <c r="BB11" s="25">
        <v>1</v>
      </c>
      <c r="BC11" s="25">
        <v>1</v>
      </c>
      <c r="BD11" s="25">
        <v>1</v>
      </c>
      <c r="BE11" s="34" t="s">
        <v>28</v>
      </c>
    </row>
    <row r="12" spans="1:57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IFERROR(IF(HLOOKUP(D$6,$BB$5:$BE$18,7,FALSE)=0,"",HLOOKUP(D$6,$BB$5:$BE$18,7,FALSE)),"")</f>
        <v>1</v>
      </c>
      <c r="E12" s="45">
        <f t="shared" si="30"/>
        <v>1</v>
      </c>
      <c r="F12" s="45">
        <f t="shared" si="30"/>
        <v>1</v>
      </c>
      <c r="G12" s="45">
        <f t="shared" si="30"/>
        <v>1</v>
      </c>
      <c r="H12" s="45" t="str">
        <f t="shared" si="30"/>
        <v>x</v>
      </c>
      <c r="I12" s="45">
        <f t="shared" si="30"/>
        <v>1</v>
      </c>
      <c r="J12" s="12"/>
      <c r="K12" s="45">
        <f t="shared" ref="K12:P12" si="31">IFERROR(IF(HLOOKUP(K$6,$BB$5:$BE$18,7,FALSE)=0,"",HLOOKUP(K$6,$BB$5:$BE$18,7,FALSE)),"")</f>
        <v>1</v>
      </c>
      <c r="L12" s="45">
        <f t="shared" si="31"/>
        <v>1</v>
      </c>
      <c r="M12" s="45">
        <f t="shared" si="31"/>
        <v>1</v>
      </c>
      <c r="N12" s="45">
        <f t="shared" si="31"/>
        <v>1</v>
      </c>
      <c r="O12" s="44" t="str">
        <f t="shared" si="31"/>
        <v>x</v>
      </c>
      <c r="P12" s="45">
        <f t="shared" si="31"/>
        <v>1</v>
      </c>
      <c r="Q12" s="12"/>
      <c r="R12" s="45">
        <f t="shared" ref="R12:W12" si="32">IFERROR(IF(HLOOKUP(R$6,$BB$5:$BE$18,7,FALSE)=0,"",HLOOKUP(R$6,$BB$5:$BE$18,7,FALSE)),"")</f>
        <v>1</v>
      </c>
      <c r="S12" s="45">
        <f t="shared" si="32"/>
        <v>1</v>
      </c>
      <c r="T12" s="45">
        <f t="shared" si="32"/>
        <v>1</v>
      </c>
      <c r="U12" s="45">
        <f t="shared" si="32"/>
        <v>1</v>
      </c>
      <c r="V12" s="45" t="str">
        <f t="shared" si="32"/>
        <v>x</v>
      </c>
      <c r="W12" s="45">
        <f t="shared" si="32"/>
        <v>1</v>
      </c>
      <c r="X12" s="12"/>
      <c r="Y12" s="45">
        <f t="shared" ref="Y12:AD12" si="33">IFERROR(IF(HLOOKUP(Y$6,$BB$5:$BE$18,7,FALSE)=0,"",HLOOKUP(Y$6,$BB$5:$BE$18,7,FALSE)),"")</f>
        <v>1</v>
      </c>
      <c r="Z12" s="39">
        <f t="shared" si="33"/>
        <v>1</v>
      </c>
      <c r="AA12" s="45">
        <f t="shared" si="33"/>
        <v>1</v>
      </c>
      <c r="AB12" s="45">
        <f t="shared" si="33"/>
        <v>1</v>
      </c>
      <c r="AC12" s="44" t="str">
        <f t="shared" si="33"/>
        <v>x</v>
      </c>
      <c r="AD12" s="45">
        <f t="shared" si="33"/>
        <v>1</v>
      </c>
      <c r="AE12" s="12"/>
      <c r="AF12" s="45">
        <f t="shared" ref="AF12:AK12" si="34">IFERROR(IF(HLOOKUP(AF$6,$BB$5:$BE$18,7,FALSE)=0,"",HLOOKUP(AF$6,$BB$5:$BE$18,7,FALSE)),"")</f>
        <v>1</v>
      </c>
      <c r="AG12" s="45">
        <f t="shared" si="34"/>
        <v>1</v>
      </c>
      <c r="AH12" s="45" t="str">
        <f t="shared" si="34"/>
        <v>x</v>
      </c>
      <c r="AI12" s="45">
        <f t="shared" si="34"/>
        <v>1</v>
      </c>
      <c r="AJ12" s="44" t="str">
        <f t="shared" si="34"/>
        <v>x</v>
      </c>
      <c r="AK12" s="45">
        <f t="shared" si="34"/>
        <v>1</v>
      </c>
      <c r="AL12" s="12"/>
      <c r="AM12" s="45" t="str">
        <f t="shared" ref="AM12:AS12" si="35">IFERROR(IF(HLOOKUP(AM$6,$BB$5:$BE$18,7,FALSE)=0,"",HLOOKUP(AM$6,$BB$5:$BE$18,7,FALSE)),"")</f>
        <v/>
      </c>
      <c r="AN12" s="45" t="str">
        <f t="shared" si="35"/>
        <v/>
      </c>
      <c r="AO12" s="45" t="str">
        <f t="shared" si="35"/>
        <v>x</v>
      </c>
      <c r="AP12" s="45" t="str">
        <f t="shared" si="35"/>
        <v/>
      </c>
      <c r="AQ12" s="45" t="str">
        <f t="shared" si="35"/>
        <v>x</v>
      </c>
      <c r="AR12" s="45">
        <f t="shared" si="35"/>
        <v>1</v>
      </c>
      <c r="AS12" s="45" t="str">
        <f t="shared" si="35"/>
        <v/>
      </c>
      <c r="AT12" s="2"/>
      <c r="AU12" s="15" t="s">
        <v>6</v>
      </c>
      <c r="AV12" s="16" t="e">
        <f>+#REF!+#REF!+#REF!+#REF!+#REF!+AR19</f>
        <v>#REF!</v>
      </c>
      <c r="AW12" s="38">
        <f>IFERROR(IF(SUMIF($D$5:$AR$5,"Niek",$D$7:$AR$7)=0,"",SUMIF($D$5:$AR$5,"Niek",$D$7:$AR$7))*2,"")</f>
        <v>1</v>
      </c>
      <c r="AX12" s="38" t="str">
        <f>IFERROR(IF(SUMIF($D$5:$AR$5,"Niek",$D$18:$AR$18)=0,"",SUMIF($D$5:$AR$5,"Niek",$D$18:$AR$18)*2),"")</f>
        <v/>
      </c>
      <c r="AZ12" s="25">
        <v>12</v>
      </c>
      <c r="BA12" s="25">
        <v>13</v>
      </c>
      <c r="BB12" s="25">
        <v>0.5</v>
      </c>
      <c r="BC12" s="25">
        <v>0.5</v>
      </c>
      <c r="BD12" s="25">
        <v>0.5</v>
      </c>
      <c r="BE12" s="34" t="s">
        <v>28</v>
      </c>
    </row>
    <row r="13" spans="1:57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2"/>
      <c r="R13" s="37"/>
      <c r="S13" s="37"/>
      <c r="T13" s="37"/>
      <c r="U13" s="45"/>
      <c r="V13" s="37"/>
      <c r="W13" s="37"/>
      <c r="X13" s="2"/>
      <c r="Y13" s="37"/>
      <c r="Z13" s="39"/>
      <c r="AA13" s="37"/>
      <c r="AB13" s="45"/>
      <c r="AC13" s="41"/>
      <c r="AD13" s="37"/>
      <c r="AE13" s="2"/>
      <c r="AF13" s="37"/>
      <c r="AG13" s="37"/>
      <c r="AH13" s="45"/>
      <c r="AI13" s="45"/>
      <c r="AJ13" s="41"/>
      <c r="AK13" s="37"/>
      <c r="AL13" s="2"/>
      <c r="AM13" s="37"/>
      <c r="AN13" s="37"/>
      <c r="AO13" s="37"/>
      <c r="AP13" s="37"/>
      <c r="AQ13" s="37"/>
      <c r="AR13" s="37"/>
      <c r="AS13" s="37"/>
      <c r="AT13" s="2"/>
      <c r="AU13" s="15" t="s">
        <v>34</v>
      </c>
      <c r="AV13" s="16">
        <f>+I19+P19+W19+AD19+AK19+AS19</f>
        <v>40</v>
      </c>
      <c r="AW13" s="38">
        <f>IFERROR(IF(SUMIF($D$5:$AR$5,"Stefan",$D$7:$AR$7)=0,"",SUMIF($D$5:$AR$5,"Stefan",$D$7:$AR$7))*2,"")</f>
        <v>1</v>
      </c>
      <c r="AX13" s="38">
        <f>IFERROR(IF(SUMIF($D$5:$AR$5,"Stefan",$D$18:$AR$18)=0,"",SUMIF($D$5:$AR$5,"Stefan",$D$18:$AR$18)*2),"")</f>
        <v>1</v>
      </c>
      <c r="AZ13" s="25">
        <v>13</v>
      </c>
      <c r="BA13" s="25">
        <v>14</v>
      </c>
      <c r="BB13" s="25">
        <v>1</v>
      </c>
      <c r="BC13" s="25">
        <v>1</v>
      </c>
      <c r="BD13" s="25">
        <v>1</v>
      </c>
      <c r="BE13" s="34" t="s">
        <v>28</v>
      </c>
    </row>
    <row r="14" spans="1:57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IFERROR(IF(HLOOKUP(D$6,$BB$5:$BE$18,9,FALSE)=0,"",HLOOKUP(D$6,$BB$5:$BE$18,9,FALSE)),"")</f>
        <v>1</v>
      </c>
      <c r="E14" s="45">
        <f t="shared" si="36"/>
        <v>1</v>
      </c>
      <c r="F14" s="45">
        <f t="shared" si="36"/>
        <v>1</v>
      </c>
      <c r="G14" s="45">
        <f t="shared" si="36"/>
        <v>1</v>
      </c>
      <c r="H14" s="45" t="str">
        <f t="shared" si="36"/>
        <v>x</v>
      </c>
      <c r="I14" s="45">
        <f t="shared" si="36"/>
        <v>1</v>
      </c>
      <c r="J14" s="12"/>
      <c r="K14" s="45">
        <f t="shared" ref="K14:P14" si="37">IFERROR(IF(HLOOKUP(K$6,$BB$5:$BE$18,9,FALSE)=0,"",HLOOKUP(K$6,$BB$5:$BE$18,9,FALSE)),"")</f>
        <v>1</v>
      </c>
      <c r="L14" s="45">
        <f t="shared" si="37"/>
        <v>1</v>
      </c>
      <c r="M14" s="45">
        <f t="shared" si="37"/>
        <v>1</v>
      </c>
      <c r="N14" s="45">
        <f t="shared" si="37"/>
        <v>1</v>
      </c>
      <c r="O14" s="44" t="str">
        <f t="shared" si="37"/>
        <v>x</v>
      </c>
      <c r="P14" s="45">
        <f t="shared" si="37"/>
        <v>1</v>
      </c>
      <c r="Q14" s="12"/>
      <c r="R14" s="45">
        <f t="shared" ref="R14:W14" si="38">IFERROR(IF(HLOOKUP(R$6,$BB$5:$BE$18,9,FALSE)=0,"",HLOOKUP(R$6,$BB$5:$BE$18,9,FALSE)),"")</f>
        <v>1</v>
      </c>
      <c r="S14" s="45">
        <f t="shared" si="38"/>
        <v>1</v>
      </c>
      <c r="T14" s="45">
        <f t="shared" si="38"/>
        <v>1</v>
      </c>
      <c r="U14" s="45">
        <f t="shared" si="38"/>
        <v>1</v>
      </c>
      <c r="V14" s="45" t="str">
        <f t="shared" si="38"/>
        <v>x</v>
      </c>
      <c r="W14" s="45">
        <f t="shared" si="38"/>
        <v>1</v>
      </c>
      <c r="X14" s="12"/>
      <c r="Y14" s="45">
        <f t="shared" ref="Y14:AD14" si="39">IFERROR(IF(HLOOKUP(Y$6,$BB$5:$BE$18,9,FALSE)=0,"",HLOOKUP(Y$6,$BB$5:$BE$18,9,FALSE)),"")</f>
        <v>1</v>
      </c>
      <c r="Z14" s="39">
        <f t="shared" si="39"/>
        <v>1</v>
      </c>
      <c r="AA14" s="45">
        <f t="shared" si="39"/>
        <v>1</v>
      </c>
      <c r="AB14" s="45">
        <f t="shared" si="39"/>
        <v>1</v>
      </c>
      <c r="AC14" s="44" t="str">
        <f t="shared" si="39"/>
        <v>x</v>
      </c>
      <c r="AD14" s="45">
        <f t="shared" si="39"/>
        <v>1</v>
      </c>
      <c r="AE14" s="12"/>
      <c r="AF14" s="45">
        <f t="shared" ref="AF14:AK14" si="40">IFERROR(IF(HLOOKUP(AF$6,$BB$5:$BE$18,9,FALSE)=0,"",HLOOKUP(AF$6,$BB$5:$BE$18,9,FALSE)),"")</f>
        <v>1</v>
      </c>
      <c r="AG14" s="45">
        <f t="shared" si="40"/>
        <v>1</v>
      </c>
      <c r="AH14" s="45" t="str">
        <f t="shared" si="40"/>
        <v>x</v>
      </c>
      <c r="AI14" s="45">
        <f t="shared" si="40"/>
        <v>1</v>
      </c>
      <c r="AJ14" s="44" t="str">
        <f t="shared" si="40"/>
        <v>x</v>
      </c>
      <c r="AK14" s="45">
        <f t="shared" si="40"/>
        <v>1</v>
      </c>
      <c r="AL14" s="12"/>
      <c r="AM14" s="26"/>
      <c r="AN14" s="26"/>
      <c r="AO14" s="26"/>
      <c r="AP14" s="26"/>
      <c r="AQ14" s="26"/>
      <c r="AR14" s="26"/>
      <c r="AS14" s="26"/>
      <c r="AT14" s="2"/>
      <c r="AW14" s="80" t="str">
        <f>IF(SUM(AW7:AW13)=0,"LET OP, NIETS INGEVULD!!","Goed bezig!!")</f>
        <v>Goed bezig!!</v>
      </c>
      <c r="AX14" s="80" t="str">
        <f>IF(SUM(AX7:AX13)=0,"LET OP, NIETS INGEVULD!!","Goed bezig!!")</f>
        <v>Goed bezig!!</v>
      </c>
      <c r="AZ14" s="25">
        <v>14</v>
      </c>
      <c r="BA14" s="25">
        <v>15</v>
      </c>
      <c r="BB14" s="25">
        <v>1</v>
      </c>
      <c r="BC14" s="25">
        <v>1</v>
      </c>
      <c r="BD14" s="25">
        <v>1</v>
      </c>
      <c r="BE14" s="34" t="s">
        <v>28</v>
      </c>
    </row>
    <row r="15" spans="1:57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IFERROR(IF(HLOOKUP(D$6,$BB$5:$BE$18,10,FALSE)=0,"",HLOOKUP(D$6,$BB$5:$BE$18,10,FALSE)),"")</f>
        <v>1</v>
      </c>
      <c r="E15" s="45">
        <f t="shared" si="41"/>
        <v>1</v>
      </c>
      <c r="F15" s="45">
        <f t="shared" si="41"/>
        <v>1</v>
      </c>
      <c r="G15" s="45">
        <f t="shared" si="41"/>
        <v>1</v>
      </c>
      <c r="H15" s="45" t="str">
        <f t="shared" si="41"/>
        <v>x</v>
      </c>
      <c r="I15" s="45">
        <f t="shared" si="41"/>
        <v>1</v>
      </c>
      <c r="J15" s="12"/>
      <c r="K15" s="45">
        <f t="shared" ref="K15:P15" si="42">IFERROR(IF(HLOOKUP(K$6,$BB$5:$BE$18,10,FALSE)=0,"",HLOOKUP(K$6,$BB$5:$BE$18,10,FALSE)),"")</f>
        <v>1</v>
      </c>
      <c r="L15" s="46">
        <f t="shared" si="42"/>
        <v>1</v>
      </c>
      <c r="M15" s="45">
        <f t="shared" si="42"/>
        <v>1</v>
      </c>
      <c r="N15" s="45">
        <f t="shared" si="42"/>
        <v>1</v>
      </c>
      <c r="O15" s="44" t="str">
        <f t="shared" si="42"/>
        <v>x</v>
      </c>
      <c r="P15" s="45">
        <f t="shared" si="42"/>
        <v>1</v>
      </c>
      <c r="Q15" s="12"/>
      <c r="R15" s="45">
        <f t="shared" ref="R15:W15" si="43">IFERROR(IF(HLOOKUP(R$6,$BB$5:$BE$18,10,FALSE)=0,"",HLOOKUP(R$6,$BB$5:$BE$18,10,FALSE)),"")</f>
        <v>1</v>
      </c>
      <c r="S15" s="45">
        <f t="shared" si="43"/>
        <v>1</v>
      </c>
      <c r="T15" s="45">
        <f t="shared" si="43"/>
        <v>1</v>
      </c>
      <c r="U15" s="45">
        <f t="shared" si="43"/>
        <v>1</v>
      </c>
      <c r="V15" s="45" t="str">
        <f t="shared" si="43"/>
        <v>x</v>
      </c>
      <c r="W15" s="45">
        <f t="shared" si="43"/>
        <v>1</v>
      </c>
      <c r="X15" s="12"/>
      <c r="Y15" s="45">
        <f t="shared" ref="Y15:AD15" si="44">IFERROR(IF(HLOOKUP(Y$6,$BB$5:$BE$18,10,FALSE)=0,"",HLOOKUP(Y$6,$BB$5:$BE$18,10,FALSE)),"")</f>
        <v>1</v>
      </c>
      <c r="Z15" s="39">
        <f t="shared" si="44"/>
        <v>1</v>
      </c>
      <c r="AA15" s="45">
        <f t="shared" si="44"/>
        <v>1</v>
      </c>
      <c r="AB15" s="45">
        <f t="shared" si="44"/>
        <v>1</v>
      </c>
      <c r="AC15" s="44" t="str">
        <f t="shared" si="44"/>
        <v>x</v>
      </c>
      <c r="AD15" s="45">
        <f t="shared" si="44"/>
        <v>1</v>
      </c>
      <c r="AE15" s="12"/>
      <c r="AF15" s="45">
        <f t="shared" ref="AF15:AK15" si="45">IFERROR(IF(HLOOKUP(AF$6,$BB$5:$BE$18,10,FALSE)=0,"",HLOOKUP(AF$6,$BB$5:$BE$18,10,FALSE)),"")</f>
        <v>1</v>
      </c>
      <c r="AG15" s="45">
        <f t="shared" si="45"/>
        <v>1</v>
      </c>
      <c r="AH15" s="45" t="str">
        <f t="shared" si="45"/>
        <v>x</v>
      </c>
      <c r="AI15" s="45">
        <f t="shared" si="45"/>
        <v>1</v>
      </c>
      <c r="AJ15" s="44" t="str">
        <f t="shared" si="45"/>
        <v>x</v>
      </c>
      <c r="AK15" s="45">
        <f t="shared" si="45"/>
        <v>1</v>
      </c>
      <c r="AL15" s="12"/>
      <c r="AM15" s="26"/>
      <c r="AN15" s="26"/>
      <c r="AO15" s="26"/>
      <c r="AP15" s="26"/>
      <c r="AQ15" s="26"/>
      <c r="AR15" s="26"/>
      <c r="AS15" s="26"/>
      <c r="AT15" s="2"/>
      <c r="AZ15" s="25">
        <v>15</v>
      </c>
      <c r="BA15" s="25">
        <v>16</v>
      </c>
      <c r="BB15" s="25">
        <v>0.5</v>
      </c>
      <c r="BC15" s="25">
        <v>1</v>
      </c>
      <c r="BD15" s="25">
        <v>1</v>
      </c>
      <c r="BE15" s="34" t="s">
        <v>28</v>
      </c>
    </row>
    <row r="16" spans="1:57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IFERROR(IF(HLOOKUP(D$6,$BB$5:$BE$18,11,FALSE)=0,"",HLOOKUP(D$6,$BB$5:$BE$18,11,FALSE)),"")</f>
        <v>1</v>
      </c>
      <c r="E16" s="45">
        <f t="shared" si="46"/>
        <v>1</v>
      </c>
      <c r="F16" s="45">
        <f t="shared" si="46"/>
        <v>1</v>
      </c>
      <c r="G16" s="45">
        <f t="shared" si="46"/>
        <v>1</v>
      </c>
      <c r="H16" s="45" t="str">
        <f t="shared" si="46"/>
        <v>x</v>
      </c>
      <c r="I16" s="45">
        <f t="shared" si="46"/>
        <v>0.5</v>
      </c>
      <c r="J16" s="12"/>
      <c r="K16" s="45">
        <f t="shared" ref="K16:P16" si="47">IFERROR(IF(HLOOKUP(K$6,$BB$5:$BE$18,11,FALSE)=0,"",HLOOKUP(K$6,$BB$5:$BE$18,11,FALSE)),"")</f>
        <v>1</v>
      </c>
      <c r="L16" s="46">
        <f t="shared" si="47"/>
        <v>0.5</v>
      </c>
      <c r="M16" s="45">
        <f t="shared" si="47"/>
        <v>1</v>
      </c>
      <c r="N16" s="45">
        <f t="shared" si="47"/>
        <v>1</v>
      </c>
      <c r="O16" s="44" t="str">
        <f t="shared" si="47"/>
        <v>x</v>
      </c>
      <c r="P16" s="45">
        <f t="shared" si="47"/>
        <v>1</v>
      </c>
      <c r="Q16" s="12"/>
      <c r="R16" s="45">
        <f t="shared" ref="R16:W16" si="48">IFERROR(IF(HLOOKUP(R$6,$BB$5:$BE$18,11,FALSE)=0,"",HLOOKUP(R$6,$BB$5:$BE$18,11,FALSE)),"")</f>
        <v>1</v>
      </c>
      <c r="S16" s="45">
        <f t="shared" si="48"/>
        <v>1</v>
      </c>
      <c r="T16" s="45">
        <f t="shared" si="48"/>
        <v>0.5</v>
      </c>
      <c r="U16" s="45">
        <f t="shared" si="48"/>
        <v>1</v>
      </c>
      <c r="V16" s="45" t="str">
        <f t="shared" si="48"/>
        <v>x</v>
      </c>
      <c r="W16" s="45">
        <f t="shared" si="48"/>
        <v>1</v>
      </c>
      <c r="X16" s="12"/>
      <c r="Y16" s="45">
        <f t="shared" ref="Y16:AD16" si="49">IFERROR(IF(HLOOKUP(Y$6,$BB$5:$BE$18,11,FALSE)=0,"",HLOOKUP(Y$6,$BB$5:$BE$18,11,FALSE)),"")</f>
        <v>1</v>
      </c>
      <c r="Z16" s="39">
        <f t="shared" si="49"/>
        <v>1</v>
      </c>
      <c r="AA16" s="45">
        <f t="shared" si="49"/>
        <v>1</v>
      </c>
      <c r="AB16" s="45">
        <f t="shared" si="49"/>
        <v>0.5</v>
      </c>
      <c r="AC16" s="44" t="str">
        <f t="shared" si="49"/>
        <v>x</v>
      </c>
      <c r="AD16" s="45">
        <f t="shared" si="49"/>
        <v>1</v>
      </c>
      <c r="AE16" s="12"/>
      <c r="AF16" s="45">
        <f t="shared" ref="AF16:AK16" si="50">IFERROR(IF(HLOOKUP(AF$6,$BB$5:$BE$18,11,FALSE)=0,"",HLOOKUP(AF$6,$BB$5:$BE$18,11,FALSE)),"")</f>
        <v>0.5</v>
      </c>
      <c r="AG16" s="45">
        <f t="shared" si="50"/>
        <v>1</v>
      </c>
      <c r="AH16" s="45" t="str">
        <f t="shared" si="50"/>
        <v>x</v>
      </c>
      <c r="AI16" s="45">
        <f t="shared" si="50"/>
        <v>1</v>
      </c>
      <c r="AJ16" s="44" t="str">
        <f t="shared" si="50"/>
        <v>x</v>
      </c>
      <c r="AK16" s="45">
        <f t="shared" si="50"/>
        <v>1</v>
      </c>
      <c r="AL16" s="12"/>
      <c r="AM16" s="26"/>
      <c r="AN16" s="26"/>
      <c r="AO16" s="26"/>
      <c r="AP16" s="26"/>
      <c r="AQ16" s="26"/>
      <c r="AR16" s="26"/>
      <c r="AS16" s="26"/>
      <c r="AT16" s="2"/>
      <c r="AZ16" s="25">
        <v>16</v>
      </c>
      <c r="BA16" s="25">
        <v>17</v>
      </c>
      <c r="BB16" s="25"/>
      <c r="BC16" s="25">
        <v>1</v>
      </c>
      <c r="BD16" s="25">
        <v>1</v>
      </c>
      <c r="BE16" s="34" t="s">
        <v>28</v>
      </c>
    </row>
    <row r="17" spans="1:57" ht="24.95" customHeight="1" x14ac:dyDescent="0.25">
      <c r="A17" s="11">
        <v>16</v>
      </c>
      <c r="B17" s="11">
        <v>17</v>
      </c>
      <c r="C17" s="22"/>
      <c r="D17" s="45">
        <f t="shared" ref="D17:I17" si="51">IFERROR(IF(HLOOKUP(D$6,$BB$5:$BE$18,12,FALSE)=0,"",HLOOKUP(D$6,$BB$5:$BE$18,12,FALSE)),"")</f>
        <v>1</v>
      </c>
      <c r="E17" s="45">
        <f t="shared" si="51"/>
        <v>1</v>
      </c>
      <c r="F17" s="45">
        <f t="shared" si="51"/>
        <v>1</v>
      </c>
      <c r="G17" s="45">
        <f t="shared" si="51"/>
        <v>1</v>
      </c>
      <c r="H17" s="45" t="str">
        <f t="shared" si="51"/>
        <v>x</v>
      </c>
      <c r="I17" s="45" t="str">
        <f t="shared" si="51"/>
        <v/>
      </c>
      <c r="J17" s="12"/>
      <c r="K17" s="45">
        <f t="shared" ref="K17:P17" si="52">IFERROR(IF(HLOOKUP(K$6,$BB$5:$BE$18,12,FALSE)=0,"",HLOOKUP(K$6,$BB$5:$BE$18,12,FALSE)),"")</f>
        <v>1</v>
      </c>
      <c r="L17" s="45" t="str">
        <f t="shared" si="52"/>
        <v/>
      </c>
      <c r="M17" s="45">
        <f t="shared" si="52"/>
        <v>1</v>
      </c>
      <c r="N17" s="45">
        <f t="shared" si="52"/>
        <v>1</v>
      </c>
      <c r="O17" s="44" t="str">
        <f t="shared" si="52"/>
        <v>x</v>
      </c>
      <c r="P17" s="45">
        <f t="shared" si="52"/>
        <v>1</v>
      </c>
      <c r="Q17" s="12"/>
      <c r="R17" s="45">
        <f t="shared" ref="R17:W17" si="53">IFERROR(IF(HLOOKUP(R$6,$BB$5:$BE$18,12,FALSE)=0,"",HLOOKUP(R$6,$BB$5:$BE$18,12,FALSE)),"")</f>
        <v>1</v>
      </c>
      <c r="S17" s="45">
        <f t="shared" si="53"/>
        <v>1</v>
      </c>
      <c r="T17" s="45" t="str">
        <f t="shared" si="53"/>
        <v/>
      </c>
      <c r="U17" s="45">
        <f t="shared" si="53"/>
        <v>1</v>
      </c>
      <c r="V17" s="45" t="str">
        <f t="shared" si="53"/>
        <v>x</v>
      </c>
      <c r="W17" s="45">
        <f t="shared" si="53"/>
        <v>1</v>
      </c>
      <c r="X17" s="12"/>
      <c r="Y17" s="45">
        <f t="shared" ref="Y17:AD17" si="54">IFERROR(IF(HLOOKUP(Y$6,$BB$5:$BE$18,12,FALSE)=0,"",HLOOKUP(Y$6,$BB$5:$BE$18,12,FALSE)),"")</f>
        <v>1</v>
      </c>
      <c r="Z17" s="39">
        <f t="shared" si="54"/>
        <v>1</v>
      </c>
      <c r="AA17" s="45">
        <f t="shared" si="54"/>
        <v>1</v>
      </c>
      <c r="AB17" s="45" t="str">
        <f t="shared" si="54"/>
        <v/>
      </c>
      <c r="AC17" s="44" t="str">
        <f t="shared" si="54"/>
        <v>x</v>
      </c>
      <c r="AD17" s="45">
        <f t="shared" si="54"/>
        <v>1</v>
      </c>
      <c r="AE17" s="12"/>
      <c r="AF17" s="45" t="str">
        <f t="shared" ref="AF17:AK17" si="55">IFERROR(IF(HLOOKUP(AF$6,$BB$5:$BE$18,12,FALSE)=0,"",HLOOKUP(AF$6,$BB$5:$BE$18,12,FALSE)),"")</f>
        <v/>
      </c>
      <c r="AG17" s="45">
        <f t="shared" si="55"/>
        <v>1</v>
      </c>
      <c r="AH17" s="45" t="str">
        <f t="shared" si="55"/>
        <v>x</v>
      </c>
      <c r="AI17" s="45">
        <f t="shared" si="55"/>
        <v>1</v>
      </c>
      <c r="AJ17" s="44" t="str">
        <f t="shared" si="55"/>
        <v>x</v>
      </c>
      <c r="AK17" s="45">
        <f t="shared" si="55"/>
        <v>1</v>
      </c>
      <c r="AL17" s="12"/>
      <c r="AM17" s="26"/>
      <c r="AN17" s="26"/>
      <c r="AO17" s="26"/>
      <c r="AP17" s="26"/>
      <c r="AQ17" s="26"/>
      <c r="AR17" s="26"/>
      <c r="AS17" s="26"/>
      <c r="AT17" s="2"/>
      <c r="AZ17" s="25">
        <v>17</v>
      </c>
      <c r="BA17" s="25" t="s">
        <v>5</v>
      </c>
      <c r="BB17" s="25"/>
      <c r="BC17" s="25">
        <v>0.5</v>
      </c>
      <c r="BD17" s="25"/>
      <c r="BE17" s="34" t="s">
        <v>28</v>
      </c>
    </row>
    <row r="18" spans="1:57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IFERROR(IF(HLOOKUP(D$6,$BB$5:$BE$18,13,FALSE)=0,"",HLOOKUP(D$6,$BB$5:$BE$18,13,FALSE)),"")</f>
        <v/>
      </c>
      <c r="E18" s="45" t="str">
        <f t="shared" si="56"/>
        <v/>
      </c>
      <c r="F18" s="45">
        <f t="shared" si="56"/>
        <v>0.5</v>
      </c>
      <c r="G18" s="45" t="str">
        <f t="shared" si="56"/>
        <v/>
      </c>
      <c r="H18" s="45" t="str">
        <f t="shared" si="56"/>
        <v>x</v>
      </c>
      <c r="I18" s="45" t="str">
        <f t="shared" si="56"/>
        <v/>
      </c>
      <c r="J18" s="12"/>
      <c r="K18" s="45" t="str">
        <f t="shared" ref="K18:P18" si="57">IFERROR(IF(HLOOKUP(K$6,$BB$5:$BE$18,13,FALSE)=0,"",HLOOKUP(K$6,$BB$5:$BE$18,13,FALSE)),"")</f>
        <v/>
      </c>
      <c r="L18" s="45" t="str">
        <f t="shared" si="57"/>
        <v/>
      </c>
      <c r="M18" s="45" t="str">
        <f t="shared" si="57"/>
        <v/>
      </c>
      <c r="N18" s="45">
        <f t="shared" si="57"/>
        <v>0.5</v>
      </c>
      <c r="O18" s="44" t="str">
        <f t="shared" si="57"/>
        <v>x</v>
      </c>
      <c r="P18" s="45" t="str">
        <f t="shared" si="57"/>
        <v/>
      </c>
      <c r="Q18" s="12"/>
      <c r="R18" s="45" t="str">
        <f t="shared" ref="R18:W18" si="58">IFERROR(IF(HLOOKUP(R$6,$BB$5:$BE$18,13,FALSE)=0,"",HLOOKUP(R$6,$BB$5:$BE$18,13,FALSE)),"")</f>
        <v/>
      </c>
      <c r="S18" s="45" t="str">
        <f t="shared" si="58"/>
        <v/>
      </c>
      <c r="T18" s="45" t="str">
        <f t="shared" si="58"/>
        <v/>
      </c>
      <c r="U18" s="45" t="str">
        <f t="shared" si="58"/>
        <v/>
      </c>
      <c r="V18" s="45" t="str">
        <f t="shared" si="58"/>
        <v>x</v>
      </c>
      <c r="W18" s="45">
        <f t="shared" si="58"/>
        <v>0.5</v>
      </c>
      <c r="X18" s="12"/>
      <c r="Y18" s="45">
        <f t="shared" ref="Y18:AD18" si="59">IFERROR(IF(HLOOKUP(Y$6,$BB$5:$BE$18,13,FALSE)=0,"",HLOOKUP(Y$6,$BB$5:$BE$18,13,FALSE)),"")</f>
        <v>0.5</v>
      </c>
      <c r="Z18" s="45" t="str">
        <f t="shared" si="59"/>
        <v/>
      </c>
      <c r="AA18" s="45" t="str">
        <f t="shared" si="59"/>
        <v/>
      </c>
      <c r="AB18" s="45" t="str">
        <f t="shared" si="59"/>
        <v/>
      </c>
      <c r="AC18" s="44" t="str">
        <f t="shared" si="59"/>
        <v>x</v>
      </c>
      <c r="AD18" s="45" t="str">
        <f t="shared" si="59"/>
        <v/>
      </c>
      <c r="AE18" s="12"/>
      <c r="AF18" s="45" t="str">
        <f t="shared" ref="AF18:AK18" si="60">IFERROR(IF(HLOOKUP(AF$6,$BB$5:$BE$18,13,FALSE)=0,"",HLOOKUP(AF$6,$BB$5:$BE$18,13,FALSE)),"")</f>
        <v/>
      </c>
      <c r="AG18" s="45">
        <f t="shared" si="60"/>
        <v>0.5</v>
      </c>
      <c r="AH18" s="45" t="str">
        <f t="shared" si="60"/>
        <v>x</v>
      </c>
      <c r="AI18" s="45" t="str">
        <f t="shared" si="60"/>
        <v/>
      </c>
      <c r="AJ18" s="44" t="str">
        <f t="shared" si="60"/>
        <v>x</v>
      </c>
      <c r="AK18" s="45" t="str">
        <f t="shared" si="60"/>
        <v/>
      </c>
      <c r="AL18" s="12"/>
      <c r="AM18" s="26"/>
      <c r="AN18" s="26"/>
      <c r="AO18" s="26"/>
      <c r="AP18" s="26"/>
      <c r="AQ18" s="26"/>
      <c r="AR18" s="26"/>
      <c r="AS18" s="26"/>
      <c r="AT18" s="2"/>
    </row>
    <row r="19" spans="1:57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S19" si="61">IFERROR(SUM(E7:E18),"0")</f>
        <v>8</v>
      </c>
      <c r="F19" s="18">
        <f t="shared" si="61"/>
        <v>8</v>
      </c>
      <c r="G19" s="18">
        <f t="shared" si="61"/>
        <v>8</v>
      </c>
      <c r="H19" s="18">
        <f t="shared" si="61"/>
        <v>0</v>
      </c>
      <c r="I19" s="18">
        <f t="shared" si="61"/>
        <v>8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0</v>
      </c>
      <c r="P19" s="18">
        <f t="shared" si="61"/>
        <v>8</v>
      </c>
      <c r="Q19" s="36"/>
      <c r="R19" s="18">
        <f t="shared" si="61"/>
        <v>8</v>
      </c>
      <c r="S19" s="18">
        <f t="shared" si="61"/>
        <v>8</v>
      </c>
      <c r="T19" s="18">
        <f t="shared" si="61"/>
        <v>8</v>
      </c>
      <c r="U19" s="18">
        <f t="shared" si="61"/>
        <v>8</v>
      </c>
      <c r="V19" s="18">
        <f t="shared" si="61"/>
        <v>0</v>
      </c>
      <c r="W19" s="18">
        <f t="shared" si="61"/>
        <v>8</v>
      </c>
      <c r="X19" s="36"/>
      <c r="Y19" s="18">
        <f t="shared" si="61"/>
        <v>8</v>
      </c>
      <c r="Z19" s="18">
        <f t="shared" si="61"/>
        <v>8</v>
      </c>
      <c r="AA19" s="18">
        <f t="shared" si="61"/>
        <v>8</v>
      </c>
      <c r="AB19" s="18">
        <f t="shared" si="61"/>
        <v>8</v>
      </c>
      <c r="AC19" s="18">
        <f t="shared" si="61"/>
        <v>0</v>
      </c>
      <c r="AD19" s="18">
        <f t="shared" si="61"/>
        <v>8</v>
      </c>
      <c r="AE19" s="36"/>
      <c r="AF19" s="18">
        <f t="shared" si="61"/>
        <v>8</v>
      </c>
      <c r="AG19" s="18">
        <f t="shared" si="61"/>
        <v>8</v>
      </c>
      <c r="AH19" s="18">
        <f t="shared" si="61"/>
        <v>0</v>
      </c>
      <c r="AI19" s="18">
        <f t="shared" si="61"/>
        <v>8</v>
      </c>
      <c r="AJ19" s="18">
        <f t="shared" si="61"/>
        <v>0</v>
      </c>
      <c r="AK19" s="18">
        <f t="shared" si="61"/>
        <v>8</v>
      </c>
      <c r="AL19" s="36"/>
      <c r="AM19" s="18">
        <f t="shared" si="61"/>
        <v>0</v>
      </c>
      <c r="AN19" s="18">
        <f t="shared" si="61"/>
        <v>0</v>
      </c>
      <c r="AO19" s="18">
        <f t="shared" si="61"/>
        <v>0</v>
      </c>
      <c r="AP19" s="18">
        <f t="shared" si="61"/>
        <v>0</v>
      </c>
      <c r="AQ19" s="18">
        <f t="shared" si="61"/>
        <v>0</v>
      </c>
      <c r="AR19" s="18">
        <f t="shared" si="61"/>
        <v>5.5</v>
      </c>
      <c r="AS19" s="18">
        <f t="shared" si="61"/>
        <v>0</v>
      </c>
      <c r="AT19" s="2"/>
    </row>
    <row r="20" spans="1:57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33</v>
      </c>
      <c r="Q20" s="2"/>
      <c r="R20" s="10" t="s">
        <v>4</v>
      </c>
      <c r="S20" s="10" t="s">
        <v>0</v>
      </c>
      <c r="T20" s="10" t="s">
        <v>1</v>
      </c>
      <c r="U20" s="10" t="s">
        <v>45</v>
      </c>
      <c r="V20" s="10" t="s">
        <v>35</v>
      </c>
      <c r="W20" s="10" t="s">
        <v>33</v>
      </c>
      <c r="X20" s="2"/>
      <c r="Y20" s="10" t="s">
        <v>4</v>
      </c>
      <c r="Z20" s="10" t="s">
        <v>0</v>
      </c>
      <c r="AA20" s="10" t="s">
        <v>1</v>
      </c>
      <c r="AB20" s="10" t="s">
        <v>45</v>
      </c>
      <c r="AC20" s="10" t="s">
        <v>35</v>
      </c>
      <c r="AD20" s="10" t="s">
        <v>33</v>
      </c>
      <c r="AE20" s="2"/>
      <c r="AF20" s="10" t="s">
        <v>4</v>
      </c>
      <c r="AG20" s="10" t="s">
        <v>0</v>
      </c>
      <c r="AH20" s="10" t="s">
        <v>1</v>
      </c>
      <c r="AI20" s="10" t="s">
        <v>45</v>
      </c>
      <c r="AJ20" s="10" t="s">
        <v>35</v>
      </c>
      <c r="AK20" s="10" t="s">
        <v>33</v>
      </c>
      <c r="AL20" s="2"/>
      <c r="AM20" s="28" t="s">
        <v>4</v>
      </c>
      <c r="AN20" s="28" t="s">
        <v>0</v>
      </c>
      <c r="AO20" s="28" t="s">
        <v>1</v>
      </c>
      <c r="AP20" s="28" t="s">
        <v>47</v>
      </c>
      <c r="AQ20" s="28" t="s">
        <v>35</v>
      </c>
      <c r="AR20" s="28" t="s">
        <v>3</v>
      </c>
      <c r="AS20" s="10" t="s">
        <v>33</v>
      </c>
      <c r="AT20" s="2"/>
    </row>
    <row r="21" spans="1:57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77"/>
      <c r="J21" s="19"/>
      <c r="K21" s="129" t="s">
        <v>36</v>
      </c>
      <c r="L21" s="129"/>
      <c r="M21" s="129"/>
      <c r="N21" s="129"/>
      <c r="O21" s="129"/>
      <c r="P21" s="77"/>
      <c r="Q21" s="19"/>
      <c r="R21" s="129" t="s">
        <v>4</v>
      </c>
      <c r="S21" s="129"/>
      <c r="T21" s="129"/>
      <c r="U21" s="129"/>
      <c r="V21" s="129"/>
      <c r="W21" s="77"/>
      <c r="X21" s="19"/>
      <c r="Y21" s="129" t="s">
        <v>19</v>
      </c>
      <c r="Z21" s="129"/>
      <c r="AA21" s="129"/>
      <c r="AB21" s="129"/>
      <c r="AC21" s="129"/>
      <c r="AD21" s="77"/>
      <c r="AE21" s="19"/>
      <c r="AF21" s="129" t="s">
        <v>0</v>
      </c>
      <c r="AG21" s="129"/>
      <c r="AH21" s="129"/>
      <c r="AI21" s="129"/>
      <c r="AJ21" s="129"/>
      <c r="AK21" s="77"/>
      <c r="AL21" s="19"/>
      <c r="AM21" s="129"/>
      <c r="AN21" s="129"/>
      <c r="AO21" s="129"/>
      <c r="AP21" s="129"/>
      <c r="AQ21" s="129"/>
      <c r="AR21" s="129"/>
      <c r="AS21" s="77"/>
      <c r="AT21" s="2"/>
    </row>
    <row r="22" spans="1:57" x14ac:dyDescent="0.25">
      <c r="D22" s="132" t="s">
        <v>22</v>
      </c>
      <c r="E22" s="132"/>
      <c r="F22" s="132"/>
      <c r="G22" s="79"/>
      <c r="H22" s="132" t="s">
        <v>23</v>
      </c>
      <c r="I22" s="132"/>
      <c r="K22" s="132" t="s">
        <v>22</v>
      </c>
      <c r="L22" s="132"/>
      <c r="M22" s="132"/>
      <c r="N22" s="79"/>
      <c r="O22" s="132" t="s">
        <v>23</v>
      </c>
      <c r="P22" s="132"/>
      <c r="R22" s="132" t="s">
        <v>22</v>
      </c>
      <c r="S22" s="132"/>
      <c r="T22" s="132"/>
      <c r="U22" s="79"/>
      <c r="V22" s="132" t="s">
        <v>23</v>
      </c>
      <c r="W22" s="132"/>
      <c r="Y22" s="132" t="s">
        <v>22</v>
      </c>
      <c r="Z22" s="132"/>
      <c r="AA22" s="132"/>
      <c r="AB22" s="79"/>
      <c r="AC22" s="132" t="s">
        <v>23</v>
      </c>
      <c r="AD22" s="132"/>
      <c r="AF22" s="132" t="s">
        <v>22</v>
      </c>
      <c r="AG22" s="132"/>
      <c r="AH22" s="132"/>
      <c r="AI22" s="79"/>
      <c r="AJ22" s="132" t="s">
        <v>23</v>
      </c>
      <c r="AK22" s="132"/>
      <c r="AM22" s="132" t="s">
        <v>22</v>
      </c>
      <c r="AN22" s="132"/>
      <c r="AO22" s="132"/>
      <c r="AP22" s="132"/>
      <c r="AQ22" s="132"/>
      <c r="AR22" s="132"/>
      <c r="AS22" s="132"/>
      <c r="AT22" s="2"/>
    </row>
    <row r="23" spans="1:57" x14ac:dyDescent="0.25">
      <c r="D23" s="133" t="str">
        <f>IF(SUM(D7:I7)=0,"Let op!!","Top!!")</f>
        <v>Top!!</v>
      </c>
      <c r="E23" s="133"/>
      <c r="F23" s="133"/>
      <c r="G23" s="80"/>
      <c r="H23" s="133" t="str">
        <f>IF(SUM(D18:I18)=0,"Let op!!","Top!!")</f>
        <v>Top!!</v>
      </c>
      <c r="I23" s="133"/>
      <c r="K23" s="133" t="str">
        <f>IF(SUM(K7:P7)=0,"Let op!!","Top!!")</f>
        <v>Top!!</v>
      </c>
      <c r="L23" s="133"/>
      <c r="M23" s="133"/>
      <c r="N23" s="80"/>
      <c r="O23" s="133" t="str">
        <f>IF(SUM(K18:P18)=0,"Let op!!","Top!!")</f>
        <v>Top!!</v>
      </c>
      <c r="P23" s="133"/>
      <c r="R23" s="133" t="str">
        <f>IF(SUM(R7:W7)=0,"Let op!!","Top!!")</f>
        <v>Top!!</v>
      </c>
      <c r="S23" s="133"/>
      <c r="T23" s="133"/>
      <c r="U23" s="80"/>
      <c r="V23" s="133" t="str">
        <f>IF(SUM(R18:W18)=0,"Let op!!","Top!!")</f>
        <v>Top!!</v>
      </c>
      <c r="W23" s="133"/>
      <c r="Y23" s="133" t="str">
        <f>IF(SUM(Y7:AD7)=0,"Let op!!","Top!!")</f>
        <v>Top!!</v>
      </c>
      <c r="Z23" s="133"/>
      <c r="AA23" s="133"/>
      <c r="AB23" s="80"/>
      <c r="AC23" s="133" t="str">
        <f>IF(SUM(Y18:AD18)=0,"Let op!!","Top!!")</f>
        <v>Top!!</v>
      </c>
      <c r="AD23" s="133"/>
      <c r="AF23" s="133" t="str">
        <f>IF(SUM(AF7:AK7)=0,"Let op!!","Top!!")</f>
        <v>Top!!</v>
      </c>
      <c r="AG23" s="133"/>
      <c r="AH23" s="133"/>
      <c r="AI23" s="80"/>
      <c r="AJ23" s="133" t="str">
        <f>IF(SUM(AF18:AK18)=0,"Let op!!","Top!!")</f>
        <v>Top!!</v>
      </c>
      <c r="AK23" s="133"/>
      <c r="AM23" s="133" t="str">
        <f>IF(SUM(AM7:AR7)=0,"Let op!!","Top!!")</f>
        <v>Top!!</v>
      </c>
      <c r="AN23" s="133"/>
      <c r="AO23" s="133"/>
      <c r="AP23" s="133"/>
      <c r="AQ23" s="133"/>
      <c r="AR23" s="133"/>
      <c r="AS23" s="133"/>
      <c r="AT23" s="2"/>
    </row>
    <row r="24" spans="1:57" x14ac:dyDescent="0.25">
      <c r="AT24" s="2"/>
    </row>
    <row r="25" spans="1:57" x14ac:dyDescent="0.25">
      <c r="AT25" s="2"/>
    </row>
    <row r="26" spans="1:57" x14ac:dyDescent="0.25">
      <c r="AT26" s="2"/>
    </row>
    <row r="27" spans="1:57" x14ac:dyDescent="0.25">
      <c r="AT27" s="2"/>
    </row>
    <row r="28" spans="1:57" x14ac:dyDescent="0.25">
      <c r="AT28" s="2"/>
    </row>
    <row r="29" spans="1:57" ht="30" customHeight="1" x14ac:dyDescent="0.25">
      <c r="AT29" s="2"/>
    </row>
    <row r="30" spans="1:57" ht="51" customHeight="1" x14ac:dyDescent="0.25">
      <c r="AT30" s="2"/>
    </row>
    <row r="31" spans="1:57" x14ac:dyDescent="0.25">
      <c r="AT31" s="19"/>
    </row>
    <row r="32" spans="1:57" x14ac:dyDescent="0.25">
      <c r="AU32" s="23"/>
      <c r="AV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AM1:AR2"/>
    <mergeCell ref="D1:H2"/>
    <mergeCell ref="K1:O2"/>
    <mergeCell ref="R1:V2"/>
    <mergeCell ref="Y1:AC2"/>
    <mergeCell ref="AF1:AJ2"/>
    <mergeCell ref="A3:B4"/>
    <mergeCell ref="D3:H3"/>
    <mergeCell ref="K3:O3"/>
    <mergeCell ref="R3:V3"/>
    <mergeCell ref="Y3:AC3"/>
    <mergeCell ref="AF21:AJ21"/>
    <mergeCell ref="AM21:AR21"/>
    <mergeCell ref="AM3:AR3"/>
    <mergeCell ref="D4:H4"/>
    <mergeCell ref="K4:O4"/>
    <mergeCell ref="R4:V4"/>
    <mergeCell ref="Y4:AC4"/>
    <mergeCell ref="AF4:AJ4"/>
    <mergeCell ref="AM4:AR4"/>
    <mergeCell ref="AF3:AJ3"/>
    <mergeCell ref="V22:W22"/>
    <mergeCell ref="D21:H21"/>
    <mergeCell ref="K21:O21"/>
    <mergeCell ref="R21:V21"/>
    <mergeCell ref="Y21:AC21"/>
    <mergeCell ref="D22:F22"/>
    <mergeCell ref="H22:I22"/>
    <mergeCell ref="K22:M22"/>
    <mergeCell ref="O22:P22"/>
    <mergeCell ref="R22:T22"/>
    <mergeCell ref="D23:F23"/>
    <mergeCell ref="H23:I23"/>
    <mergeCell ref="K23:M23"/>
    <mergeCell ref="O23:P23"/>
    <mergeCell ref="R23:T23"/>
    <mergeCell ref="AM23:AS23"/>
    <mergeCell ref="Y22:AA22"/>
    <mergeCell ref="AC22:AD22"/>
    <mergeCell ref="AF22:AH22"/>
    <mergeCell ref="AJ22:AK22"/>
    <mergeCell ref="AM22:AS22"/>
    <mergeCell ref="V23:W23"/>
    <mergeCell ref="Y23:AA23"/>
    <mergeCell ref="AC23:AD23"/>
    <mergeCell ref="AF23:AH23"/>
    <mergeCell ref="AJ23:AK23"/>
  </mergeCells>
  <conditionalFormatting sqref="AW14">
    <cfRule type="cellIs" dxfId="801" priority="46" operator="equal">
      <formula>"Goed bezig!!"</formula>
    </cfRule>
    <cfRule type="cellIs" dxfId="800" priority="48" operator="equal">
      <formula>"LET OP, NIETS INGEVULD!!"</formula>
    </cfRule>
  </conditionalFormatting>
  <conditionalFormatting sqref="D23:F23">
    <cfRule type="cellIs" dxfId="799" priority="43" operator="equal">
      <formula>"Top!!"</formula>
    </cfRule>
    <cfRule type="cellIs" dxfId="798" priority="47" operator="equal">
      <formula>"Let op!!"</formula>
    </cfRule>
  </conditionalFormatting>
  <conditionalFormatting sqref="AX14">
    <cfRule type="cellIs" dxfId="797" priority="44" operator="equal">
      <formula>"Goed bezig!!"</formula>
    </cfRule>
    <cfRule type="cellIs" dxfId="796" priority="45" operator="equal">
      <formula>"LET OP, NIETS INGEVULD!!"</formula>
    </cfRule>
  </conditionalFormatting>
  <conditionalFormatting sqref="H23">
    <cfRule type="cellIs" dxfId="795" priority="41" operator="equal">
      <formula>"Top!!"</formula>
    </cfRule>
    <cfRule type="cellIs" dxfId="794" priority="42" operator="equal">
      <formula>"Let op!!"</formula>
    </cfRule>
  </conditionalFormatting>
  <conditionalFormatting sqref="K23:M23">
    <cfRule type="cellIs" dxfId="793" priority="39" operator="equal">
      <formula>"Top!!"</formula>
    </cfRule>
    <cfRule type="cellIs" dxfId="792" priority="40" operator="equal">
      <formula>"Let op!!"</formula>
    </cfRule>
  </conditionalFormatting>
  <conditionalFormatting sqref="O23">
    <cfRule type="cellIs" dxfId="791" priority="37" operator="equal">
      <formula>"Top!!"</formula>
    </cfRule>
    <cfRule type="cellIs" dxfId="790" priority="38" operator="equal">
      <formula>"Let op!!"</formula>
    </cfRule>
  </conditionalFormatting>
  <conditionalFormatting sqref="R23:T23">
    <cfRule type="cellIs" dxfId="789" priority="35" operator="equal">
      <formula>"Top!!"</formula>
    </cfRule>
    <cfRule type="cellIs" dxfId="788" priority="36" operator="equal">
      <formula>"Let op!!"</formula>
    </cfRule>
  </conditionalFormatting>
  <conditionalFormatting sqref="V23">
    <cfRule type="cellIs" dxfId="787" priority="33" operator="equal">
      <formula>"Top!!"</formula>
    </cfRule>
    <cfRule type="cellIs" dxfId="786" priority="34" operator="equal">
      <formula>"Let op!!"</formula>
    </cfRule>
  </conditionalFormatting>
  <conditionalFormatting sqref="Y23:AA23">
    <cfRule type="cellIs" dxfId="785" priority="31" operator="equal">
      <formula>"Top!!"</formula>
    </cfRule>
    <cfRule type="cellIs" dxfId="784" priority="32" operator="equal">
      <formula>"Let op!!"</formula>
    </cfRule>
  </conditionalFormatting>
  <conditionalFormatting sqref="AC23">
    <cfRule type="cellIs" dxfId="783" priority="29" operator="equal">
      <formula>"Top!!"</formula>
    </cfRule>
    <cfRule type="cellIs" dxfId="782" priority="30" operator="equal">
      <formula>"Let op!!"</formula>
    </cfRule>
  </conditionalFormatting>
  <conditionalFormatting sqref="AF23:AH23">
    <cfRule type="cellIs" dxfId="781" priority="27" operator="equal">
      <formula>"Top!!"</formula>
    </cfRule>
    <cfRule type="cellIs" dxfId="780" priority="28" operator="equal">
      <formula>"Let op!!"</formula>
    </cfRule>
  </conditionalFormatting>
  <conditionalFormatting sqref="AJ23">
    <cfRule type="cellIs" dxfId="779" priority="25" operator="equal">
      <formula>"Top!!"</formula>
    </cfRule>
    <cfRule type="cellIs" dxfId="778" priority="26" operator="equal">
      <formula>"Let op!!"</formula>
    </cfRule>
  </conditionalFormatting>
  <conditionalFormatting sqref="AM23">
    <cfRule type="cellIs" dxfId="777" priority="23" operator="equal">
      <formula>"Top!!"</formula>
    </cfRule>
    <cfRule type="cellIs" dxfId="776" priority="24" operator="equal">
      <formula>"Let op!!"</formula>
    </cfRule>
  </conditionalFormatting>
  <conditionalFormatting sqref="D7:F18 Q7:T12 X7:AA12 AE7:AH12 AL7:AO18 J7:M18 Q14:T18 Q13 X14:AA18 AE14:AH18 H7:H18 O14:O18 O7:O12 V14:V18 V7:V12 AC14:AC18 AC7:AC12 AJ14:AJ18 AJ7:AJ12 AQ7:AR18 V13:X13 AC13:AE13">
    <cfRule type="cellIs" dxfId="775" priority="22" operator="equal">
      <formula>"x"</formula>
    </cfRule>
  </conditionalFormatting>
  <conditionalFormatting sqref="I7:I18">
    <cfRule type="cellIs" dxfId="774" priority="21" operator="equal">
      <formula>"x"</formula>
    </cfRule>
  </conditionalFormatting>
  <conditionalFormatting sqref="P7:P12 P14:P18">
    <cfRule type="cellIs" dxfId="773" priority="20" operator="equal">
      <formula>"x"</formula>
    </cfRule>
  </conditionalFormatting>
  <conditionalFormatting sqref="W7:W12 W14:W18">
    <cfRule type="cellIs" dxfId="772" priority="19" operator="equal">
      <formula>"x"</formula>
    </cfRule>
  </conditionalFormatting>
  <conditionalFormatting sqref="AD7:AD12 AD14:AD18">
    <cfRule type="cellIs" dxfId="771" priority="18" operator="equal">
      <formula>"x"</formula>
    </cfRule>
  </conditionalFormatting>
  <conditionalFormatting sqref="AK7:AK18">
    <cfRule type="cellIs" dxfId="770" priority="17" operator="equal">
      <formula>"x"</formula>
    </cfRule>
  </conditionalFormatting>
  <conditionalFormatting sqref="AS7:AS18">
    <cfRule type="cellIs" dxfId="769" priority="16" operator="equal">
      <formula>"x"</formula>
    </cfRule>
  </conditionalFormatting>
  <conditionalFormatting sqref="O13">
    <cfRule type="cellIs" dxfId="768" priority="15" operator="equal">
      <formula>"x"</formula>
    </cfRule>
  </conditionalFormatting>
  <conditionalFormatting sqref="P13">
    <cfRule type="cellIs" dxfId="767" priority="13" operator="equal">
      <formula>"x"</formula>
    </cfRule>
  </conditionalFormatting>
  <conditionalFormatting sqref="R13:T13">
    <cfRule type="cellIs" dxfId="766" priority="12" operator="equal">
      <formula>"x"</formula>
    </cfRule>
  </conditionalFormatting>
  <conditionalFormatting sqref="Y13:AA13">
    <cfRule type="cellIs" dxfId="765" priority="11" operator="equal">
      <formula>"x"</formula>
    </cfRule>
  </conditionalFormatting>
  <conditionalFormatting sqref="AF13:AH13 AJ13">
    <cfRule type="cellIs" dxfId="764" priority="10" operator="equal">
      <formula>"x"</formula>
    </cfRule>
  </conditionalFormatting>
  <conditionalFormatting sqref="G7:G18">
    <cfRule type="cellIs" dxfId="763" priority="9" operator="equal">
      <formula>"x"</formula>
    </cfRule>
  </conditionalFormatting>
  <conditionalFormatting sqref="N14:N18 N7:N12">
    <cfRule type="cellIs" dxfId="762" priority="8" operator="equal">
      <formula>"x"</formula>
    </cfRule>
  </conditionalFormatting>
  <conditionalFormatting sqref="N13">
    <cfRule type="cellIs" dxfId="761" priority="7" operator="equal">
      <formula>"x"</formula>
    </cfRule>
  </conditionalFormatting>
  <conditionalFormatting sqref="U14:U18 U7:U12">
    <cfRule type="cellIs" dxfId="760" priority="6" operator="equal">
      <formula>"x"</formula>
    </cfRule>
  </conditionalFormatting>
  <conditionalFormatting sqref="U13">
    <cfRule type="cellIs" dxfId="759" priority="5" operator="equal">
      <formula>"x"</formula>
    </cfRule>
  </conditionalFormatting>
  <conditionalFormatting sqref="AB14:AB18 AB7:AB12">
    <cfRule type="cellIs" dxfId="758" priority="4" operator="equal">
      <formula>"x"</formula>
    </cfRule>
  </conditionalFormatting>
  <conditionalFormatting sqref="AB13">
    <cfRule type="cellIs" dxfId="757" priority="3" operator="equal">
      <formula>"x"</formula>
    </cfRule>
  </conditionalFormatting>
  <conditionalFormatting sqref="AI7:AI18">
    <cfRule type="cellIs" dxfId="756" priority="2" operator="equal">
      <formula>"x"</formula>
    </cfRule>
  </conditionalFormatting>
  <conditionalFormatting sqref="AP7:AP18">
    <cfRule type="cellIs" dxfId="755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2"/>
  <sheetViews>
    <sheetView workbookViewId="0">
      <selection activeCell="T17" sqref="T17"/>
    </sheetView>
  </sheetViews>
  <sheetFormatPr defaultRowHeight="15" x14ac:dyDescent="0.25"/>
  <cols>
    <col min="1" max="1" width="8.85546875" style="20" bestFit="1" customWidth="1"/>
    <col min="2" max="2" width="5.7109375" style="20" bestFit="1" customWidth="1"/>
    <col min="3" max="3" width="4.7109375" style="20" customWidth="1"/>
    <col min="4" max="4" width="3.5703125" style="20" customWidth="1"/>
    <col min="5" max="9" width="3.5703125" style="20" bestFit="1" customWidth="1"/>
    <col min="10" max="10" width="4.7109375" style="20" customWidth="1"/>
    <col min="11" max="17" width="3.5703125" style="20" customWidth="1"/>
    <col min="18" max="18" width="4.7109375" style="20" customWidth="1"/>
    <col min="19" max="24" width="3.5703125" style="20" customWidth="1"/>
    <col min="25" max="25" width="4.7109375" style="20" customWidth="1"/>
    <col min="26" max="32" width="3.5703125" style="20" customWidth="1"/>
    <col min="33" max="33" width="4.7109375" style="20" customWidth="1"/>
    <col min="34" max="39" width="3.5703125" style="20" customWidth="1"/>
    <col min="40" max="40" width="4.7109375" style="20" customWidth="1"/>
    <col min="41" max="47" width="3.5703125" style="20" customWidth="1"/>
    <col min="48" max="48" width="9.140625" style="20" customWidth="1"/>
    <col min="49" max="49" width="14.7109375" style="20" customWidth="1"/>
    <col min="50" max="50" width="10.7109375" style="20" customWidth="1"/>
    <col min="51" max="51" width="24.28515625" style="20" customWidth="1"/>
    <col min="52" max="52" width="24.140625" style="20" customWidth="1"/>
    <col min="53" max="53" width="9.140625" style="20"/>
    <col min="54" max="58" width="9.28515625" style="20" bestFit="1" customWidth="1"/>
    <col min="59" max="16384" width="9.140625" style="20"/>
  </cols>
  <sheetData>
    <row r="1" spans="1:59" x14ac:dyDescent="0.25">
      <c r="A1" s="2"/>
      <c r="B1" s="2"/>
      <c r="C1" s="2"/>
      <c r="D1" s="125" t="s">
        <v>62</v>
      </c>
      <c r="E1" s="125"/>
      <c r="F1" s="125"/>
      <c r="G1" s="125"/>
      <c r="H1" s="125"/>
      <c r="I1" s="75"/>
      <c r="J1" s="2"/>
      <c r="K1" s="125"/>
      <c r="L1" s="125"/>
      <c r="M1" s="125"/>
      <c r="N1" s="125"/>
      <c r="O1" s="125"/>
      <c r="P1" s="125"/>
      <c r="Q1" s="75"/>
      <c r="R1" s="2"/>
      <c r="S1" s="125" t="s">
        <v>50</v>
      </c>
      <c r="T1" s="125"/>
      <c r="U1" s="125"/>
      <c r="V1" s="125"/>
      <c r="W1" s="125"/>
      <c r="X1" s="75"/>
      <c r="Y1" s="2"/>
      <c r="Z1" s="125" t="s">
        <v>64</v>
      </c>
      <c r="AA1" s="125"/>
      <c r="AB1" s="125"/>
      <c r="AC1" s="125"/>
      <c r="AD1" s="125"/>
      <c r="AE1" s="125"/>
      <c r="AF1" s="75"/>
      <c r="AG1" s="2"/>
      <c r="AH1" s="126" t="s">
        <v>55</v>
      </c>
      <c r="AI1" s="125"/>
      <c r="AJ1" s="125"/>
      <c r="AK1" s="125"/>
      <c r="AL1" s="125"/>
      <c r="AM1" s="75"/>
      <c r="AN1" s="2"/>
      <c r="AO1" s="125"/>
      <c r="AP1" s="125"/>
      <c r="AQ1" s="125"/>
      <c r="AR1" s="125"/>
      <c r="AS1" s="125"/>
      <c r="AT1" s="125"/>
      <c r="AU1" s="75"/>
      <c r="AV1" s="2"/>
    </row>
    <row r="2" spans="1:59" x14ac:dyDescent="0.25">
      <c r="A2" s="6" t="s">
        <v>18</v>
      </c>
      <c r="B2" s="6"/>
      <c r="C2" s="2"/>
      <c r="D2" s="125"/>
      <c r="E2" s="125"/>
      <c r="F2" s="125"/>
      <c r="G2" s="125"/>
      <c r="H2" s="125"/>
      <c r="I2" s="75"/>
      <c r="J2" s="7"/>
      <c r="K2" s="125"/>
      <c r="L2" s="125"/>
      <c r="M2" s="125"/>
      <c r="N2" s="125"/>
      <c r="O2" s="125"/>
      <c r="P2" s="125"/>
      <c r="Q2" s="75"/>
      <c r="R2" s="7"/>
      <c r="S2" s="125"/>
      <c r="T2" s="125"/>
      <c r="U2" s="125"/>
      <c r="V2" s="125"/>
      <c r="W2" s="125"/>
      <c r="X2" s="75"/>
      <c r="Y2" s="7"/>
      <c r="Z2" s="125"/>
      <c r="AA2" s="125"/>
      <c r="AB2" s="125"/>
      <c r="AC2" s="125"/>
      <c r="AD2" s="125"/>
      <c r="AE2" s="125"/>
      <c r="AF2" s="75"/>
      <c r="AG2" s="7"/>
      <c r="AH2" s="125"/>
      <c r="AI2" s="125"/>
      <c r="AJ2" s="125"/>
      <c r="AK2" s="125"/>
      <c r="AL2" s="125"/>
      <c r="AM2" s="75"/>
      <c r="AN2" s="7"/>
      <c r="AO2" s="125"/>
      <c r="AP2" s="125"/>
      <c r="AQ2" s="125"/>
      <c r="AR2" s="125"/>
      <c r="AS2" s="125"/>
      <c r="AT2" s="125"/>
      <c r="AU2" s="75"/>
      <c r="AV2" s="2"/>
    </row>
    <row r="3" spans="1:59" ht="15.75" x14ac:dyDescent="0.25">
      <c r="A3" s="127">
        <v>39</v>
      </c>
      <c r="B3" s="127"/>
      <c r="C3" s="2"/>
      <c r="D3" s="128" t="s">
        <v>17</v>
      </c>
      <c r="E3" s="128"/>
      <c r="F3" s="128"/>
      <c r="G3" s="128"/>
      <c r="H3" s="128"/>
      <c r="I3" s="76"/>
      <c r="J3" s="2"/>
      <c r="K3" s="128" t="s">
        <v>16</v>
      </c>
      <c r="L3" s="128"/>
      <c r="M3" s="128"/>
      <c r="N3" s="128"/>
      <c r="O3" s="128"/>
      <c r="P3" s="128"/>
      <c r="Q3" s="76"/>
      <c r="R3" s="2"/>
      <c r="S3" s="128" t="s">
        <v>15</v>
      </c>
      <c r="T3" s="128"/>
      <c r="U3" s="128"/>
      <c r="V3" s="128"/>
      <c r="W3" s="128"/>
      <c r="X3" s="76"/>
      <c r="Y3" s="2"/>
      <c r="Z3" s="128" t="s">
        <v>14</v>
      </c>
      <c r="AA3" s="128"/>
      <c r="AB3" s="128"/>
      <c r="AC3" s="128"/>
      <c r="AD3" s="128"/>
      <c r="AE3" s="128"/>
      <c r="AF3" s="76"/>
      <c r="AG3" s="2"/>
      <c r="AH3" s="128" t="s">
        <v>13</v>
      </c>
      <c r="AI3" s="128"/>
      <c r="AJ3" s="128"/>
      <c r="AK3" s="128"/>
      <c r="AL3" s="128"/>
      <c r="AM3" s="76"/>
      <c r="AN3" s="2"/>
      <c r="AO3" s="128" t="s">
        <v>12</v>
      </c>
      <c r="AP3" s="128"/>
      <c r="AQ3" s="128"/>
      <c r="AR3" s="128"/>
      <c r="AS3" s="128"/>
      <c r="AT3" s="128"/>
      <c r="AU3" s="76"/>
      <c r="AV3" s="2"/>
    </row>
    <row r="4" spans="1:59" x14ac:dyDescent="0.25">
      <c r="A4" s="127"/>
      <c r="B4" s="127"/>
      <c r="C4" s="1"/>
      <c r="D4" s="130">
        <f>IFERROR(VLOOKUP(A3,Weeknummers!D:E,2,FALSE),"")</f>
        <v>43367</v>
      </c>
      <c r="E4" s="130"/>
      <c r="F4" s="130"/>
      <c r="G4" s="130"/>
      <c r="H4" s="130"/>
      <c r="I4" s="78"/>
      <c r="J4" s="2"/>
      <c r="K4" s="130">
        <f>IFERROR(SUM(+D4+1),"")</f>
        <v>43368</v>
      </c>
      <c r="L4" s="130"/>
      <c r="M4" s="130"/>
      <c r="N4" s="130"/>
      <c r="O4" s="130"/>
      <c r="P4" s="130"/>
      <c r="Q4" s="78"/>
      <c r="R4" s="2"/>
      <c r="S4" s="130">
        <f>IFERROR(SUM(+K4+1),"")</f>
        <v>43369</v>
      </c>
      <c r="T4" s="130"/>
      <c r="U4" s="130"/>
      <c r="V4" s="130"/>
      <c r="W4" s="130"/>
      <c r="X4" s="78"/>
      <c r="Y4" s="2"/>
      <c r="Z4" s="130">
        <f>IFERROR(SUM(+S4+1),"")</f>
        <v>43370</v>
      </c>
      <c r="AA4" s="130"/>
      <c r="AB4" s="130"/>
      <c r="AC4" s="130"/>
      <c r="AD4" s="130"/>
      <c r="AE4" s="130"/>
      <c r="AF4" s="78"/>
      <c r="AG4" s="2"/>
      <c r="AH4" s="130">
        <f>IFERROR(SUM(+Z4+1),"")</f>
        <v>43371</v>
      </c>
      <c r="AI4" s="130"/>
      <c r="AJ4" s="130"/>
      <c r="AK4" s="130"/>
      <c r="AL4" s="130"/>
      <c r="AM4" s="78"/>
      <c r="AN4" s="2"/>
      <c r="AO4" s="131">
        <f>IFERROR(SUM(+AH4+1),"")</f>
        <v>43372</v>
      </c>
      <c r="AP4" s="131"/>
      <c r="AQ4" s="131"/>
      <c r="AR4" s="131"/>
      <c r="AS4" s="131"/>
      <c r="AT4" s="131"/>
      <c r="AU4" s="78"/>
      <c r="AV4" s="2"/>
    </row>
    <row r="5" spans="1:59" ht="44.25" x14ac:dyDescent="0.25">
      <c r="A5" s="8" t="s">
        <v>11</v>
      </c>
      <c r="B5" s="8">
        <v>0</v>
      </c>
      <c r="C5" s="9"/>
      <c r="D5" s="10" t="s">
        <v>4</v>
      </c>
      <c r="E5" s="10" t="s">
        <v>0</v>
      </c>
      <c r="F5" s="10" t="s">
        <v>1</v>
      </c>
      <c r="G5" s="10" t="s">
        <v>45</v>
      </c>
      <c r="H5" s="10" t="s">
        <v>35</v>
      </c>
      <c r="I5" s="10" t="s">
        <v>33</v>
      </c>
      <c r="J5" s="2"/>
      <c r="K5" s="10" t="s">
        <v>4</v>
      </c>
      <c r="L5" s="10" t="s">
        <v>0</v>
      </c>
      <c r="M5" s="10" t="s">
        <v>1</v>
      </c>
      <c r="N5" s="10" t="s">
        <v>45</v>
      </c>
      <c r="O5" s="10" t="s">
        <v>35</v>
      </c>
      <c r="P5" s="10" t="s">
        <v>3</v>
      </c>
      <c r="Q5" s="10" t="s">
        <v>33</v>
      </c>
      <c r="R5" s="2"/>
      <c r="S5" s="10" t="s">
        <v>4</v>
      </c>
      <c r="T5" s="10" t="s">
        <v>0</v>
      </c>
      <c r="U5" s="10" t="s">
        <v>1</v>
      </c>
      <c r="V5" s="10" t="s">
        <v>45</v>
      </c>
      <c r="W5" s="10" t="s">
        <v>35</v>
      </c>
      <c r="X5" s="10" t="s">
        <v>33</v>
      </c>
      <c r="Y5" s="2"/>
      <c r="Z5" s="10" t="s">
        <v>4</v>
      </c>
      <c r="AA5" s="10" t="s">
        <v>0</v>
      </c>
      <c r="AB5" s="10" t="s">
        <v>1</v>
      </c>
      <c r="AC5" s="10" t="s">
        <v>45</v>
      </c>
      <c r="AD5" s="10" t="s">
        <v>3</v>
      </c>
      <c r="AE5" s="10" t="s">
        <v>35</v>
      </c>
      <c r="AF5" s="10" t="s">
        <v>33</v>
      </c>
      <c r="AG5" s="2"/>
      <c r="AH5" s="10" t="s">
        <v>4</v>
      </c>
      <c r="AI5" s="10" t="s">
        <v>0</v>
      </c>
      <c r="AJ5" s="10" t="s">
        <v>1</v>
      </c>
      <c r="AK5" s="10" t="s">
        <v>45</v>
      </c>
      <c r="AL5" s="10" t="s">
        <v>35</v>
      </c>
      <c r="AM5" s="10" t="s">
        <v>33</v>
      </c>
      <c r="AN5" s="2"/>
      <c r="AO5" s="27" t="s">
        <v>4</v>
      </c>
      <c r="AP5" s="27" t="s">
        <v>0</v>
      </c>
      <c r="AQ5" s="27" t="s">
        <v>1</v>
      </c>
      <c r="AR5" s="27" t="s">
        <v>45</v>
      </c>
      <c r="AS5" s="27" t="s">
        <v>35</v>
      </c>
      <c r="AT5" s="27" t="s">
        <v>3</v>
      </c>
      <c r="AU5" s="10" t="s">
        <v>33</v>
      </c>
      <c r="AV5" s="2"/>
      <c r="AY5" s="21" t="s">
        <v>20</v>
      </c>
      <c r="AZ5" s="21" t="s">
        <v>21</v>
      </c>
      <c r="BB5" s="25" t="s">
        <v>11</v>
      </c>
      <c r="BC5" s="25">
        <v>0</v>
      </c>
      <c r="BD5" s="25" t="s">
        <v>24</v>
      </c>
      <c r="BE5" s="25" t="s">
        <v>25</v>
      </c>
      <c r="BF5" s="25" t="s">
        <v>26</v>
      </c>
      <c r="BG5" s="20" t="s">
        <v>27</v>
      </c>
    </row>
    <row r="6" spans="1:59" s="34" customFormat="1" ht="24.95" customHeight="1" thickBot="1" x14ac:dyDescent="0.3">
      <c r="A6" s="29"/>
      <c r="B6" s="29"/>
      <c r="C6" s="30"/>
      <c r="D6" s="31" t="s">
        <v>31</v>
      </c>
      <c r="E6" s="31" t="s">
        <v>29</v>
      </c>
      <c r="F6" s="31" t="s">
        <v>30</v>
      </c>
      <c r="G6" s="31" t="s">
        <v>31</v>
      </c>
      <c r="H6" s="31" t="s">
        <v>30</v>
      </c>
      <c r="I6" s="31" t="s">
        <v>32</v>
      </c>
      <c r="J6" s="24"/>
      <c r="K6" s="31" t="s">
        <v>31</v>
      </c>
      <c r="L6" s="31" t="s">
        <v>32</v>
      </c>
      <c r="M6" s="31" t="s">
        <v>29</v>
      </c>
      <c r="N6" s="31" t="s">
        <v>31</v>
      </c>
      <c r="O6" s="43" t="s">
        <v>30</v>
      </c>
      <c r="P6" s="31" t="s">
        <v>31</v>
      </c>
      <c r="Q6" s="31" t="s">
        <v>31</v>
      </c>
      <c r="R6" s="24"/>
      <c r="S6" s="31" t="s">
        <v>31</v>
      </c>
      <c r="T6" s="31" t="s">
        <v>30</v>
      </c>
      <c r="U6" s="31" t="s">
        <v>31</v>
      </c>
      <c r="V6" s="31" t="s">
        <v>29</v>
      </c>
      <c r="W6" s="31" t="s">
        <v>30</v>
      </c>
      <c r="X6" s="31" t="s">
        <v>32</v>
      </c>
      <c r="Y6" s="24"/>
      <c r="Z6" s="89" t="s">
        <v>31</v>
      </c>
      <c r="AA6" s="89" t="s">
        <v>31</v>
      </c>
      <c r="AB6" s="31" t="s">
        <v>32</v>
      </c>
      <c r="AC6" s="89" t="s">
        <v>31</v>
      </c>
      <c r="AD6" s="43" t="s">
        <v>31</v>
      </c>
      <c r="AE6" s="43" t="s">
        <v>30</v>
      </c>
      <c r="AF6" s="31" t="s">
        <v>29</v>
      </c>
      <c r="AG6" s="24"/>
      <c r="AH6" s="31" t="s">
        <v>32</v>
      </c>
      <c r="AI6" s="31" t="s">
        <v>31</v>
      </c>
      <c r="AJ6" s="31" t="s">
        <v>31</v>
      </c>
      <c r="AK6" s="31" t="s">
        <v>29</v>
      </c>
      <c r="AL6" s="43" t="s">
        <v>30</v>
      </c>
      <c r="AM6" s="31" t="s">
        <v>31</v>
      </c>
      <c r="AN6" s="24"/>
      <c r="AO6" s="32"/>
      <c r="AP6" s="33" t="s">
        <v>29</v>
      </c>
      <c r="AQ6" s="33"/>
      <c r="AR6" s="33"/>
      <c r="AS6" s="33" t="s">
        <v>30</v>
      </c>
      <c r="AT6" s="33"/>
      <c r="AU6" s="33"/>
      <c r="AV6" s="24"/>
      <c r="AY6" s="35"/>
      <c r="AZ6" s="35"/>
      <c r="BB6" s="79" t="s">
        <v>10</v>
      </c>
      <c r="BC6" s="79">
        <v>7</v>
      </c>
      <c r="BD6" s="79">
        <v>0.5</v>
      </c>
      <c r="BE6" s="79"/>
      <c r="BF6" s="79"/>
      <c r="BG6" s="34" t="s">
        <v>28</v>
      </c>
    </row>
    <row r="7" spans="1:59" ht="24.95" customHeight="1" x14ac:dyDescent="0.25">
      <c r="A7" s="11" t="s">
        <v>10</v>
      </c>
      <c r="B7" s="11">
        <v>7</v>
      </c>
      <c r="C7" s="7"/>
      <c r="D7" s="45" t="str">
        <f t="shared" ref="D7:I7" si="0">IFERROR(IF(HLOOKUP(D$6,$BD$5:$BG$18,2,FALSE)=0,"",HLOOKUP(D$6,$BD$5:$BG$18,2,FALSE)),"")</f>
        <v/>
      </c>
      <c r="E7" s="45">
        <f t="shared" si="0"/>
        <v>0.5</v>
      </c>
      <c r="F7" s="45" t="str">
        <f t="shared" si="0"/>
        <v>x</v>
      </c>
      <c r="G7" s="45" t="str">
        <f t="shared" si="0"/>
        <v/>
      </c>
      <c r="H7" s="45" t="str">
        <f t="shared" si="0"/>
        <v>x</v>
      </c>
      <c r="I7" s="45" t="str">
        <f t="shared" si="0"/>
        <v/>
      </c>
      <c r="J7" s="12"/>
      <c r="K7" s="45" t="str">
        <f t="shared" ref="K7:Q7" si="1">IFERROR(IF(HLOOKUP(K$6,$BD$5:$BG$18,2,FALSE)=0,"",HLOOKUP(K$6,$BD$5:$BG$18,2,FALSE)),"")</f>
        <v/>
      </c>
      <c r="L7" s="45" t="str">
        <f t="shared" si="1"/>
        <v/>
      </c>
      <c r="M7" s="45">
        <f t="shared" si="1"/>
        <v>0.5</v>
      </c>
      <c r="N7" s="45" t="str">
        <f t="shared" si="1"/>
        <v/>
      </c>
      <c r="O7" s="44" t="str">
        <f t="shared" si="1"/>
        <v>x</v>
      </c>
      <c r="P7" s="45" t="str">
        <f t="shared" si="1"/>
        <v/>
      </c>
      <c r="Q7" s="45" t="str">
        <f t="shared" si="1"/>
        <v/>
      </c>
      <c r="R7" s="12"/>
      <c r="S7" s="45" t="str">
        <f t="shared" ref="S7:X7" si="2">IFERROR(IF(HLOOKUP(S$6,$BD$5:$BG$18,2,FALSE)=0,"",HLOOKUP(S$6,$BD$5:$BG$18,2,FALSE)),"")</f>
        <v/>
      </c>
      <c r="T7" s="45" t="str">
        <f t="shared" si="2"/>
        <v>x</v>
      </c>
      <c r="U7" s="45" t="str">
        <f t="shared" si="2"/>
        <v/>
      </c>
      <c r="V7" s="45">
        <f t="shared" si="2"/>
        <v>0.5</v>
      </c>
      <c r="W7" s="45" t="str">
        <f t="shared" si="2"/>
        <v>x</v>
      </c>
      <c r="X7" s="45" t="str">
        <f t="shared" si="2"/>
        <v/>
      </c>
      <c r="Y7" s="12"/>
      <c r="Z7" s="46" t="str">
        <f t="shared" ref="Z7:AF7" si="3">IFERROR(IF(HLOOKUP(Z$6,$BD$5:$BG$18,2,FALSE)=0,"",HLOOKUP(Z$6,$BD$5:$BG$18,2,FALSE)),"")</f>
        <v/>
      </c>
      <c r="AA7" s="46" t="str">
        <f t="shared" si="3"/>
        <v/>
      </c>
      <c r="AB7" s="45" t="str">
        <f t="shared" si="3"/>
        <v/>
      </c>
      <c r="AC7" s="46" t="str">
        <f t="shared" si="3"/>
        <v/>
      </c>
      <c r="AD7" s="44" t="str">
        <f t="shared" si="3"/>
        <v/>
      </c>
      <c r="AE7" s="44" t="str">
        <f t="shared" si="3"/>
        <v>x</v>
      </c>
      <c r="AF7" s="45">
        <f t="shared" si="3"/>
        <v>0.5</v>
      </c>
      <c r="AG7" s="12"/>
      <c r="AH7" s="45" t="str">
        <f t="shared" ref="AH7:AM7" si="4">IFERROR(IF(HLOOKUP(AH$6,$BD$5:$BG$18,2,FALSE)=0,"",HLOOKUP(AH$6,$BD$5:$BG$18,2,FALSE)),"")</f>
        <v/>
      </c>
      <c r="AI7" s="45" t="str">
        <f t="shared" si="4"/>
        <v/>
      </c>
      <c r="AJ7" s="45" t="str">
        <f t="shared" si="4"/>
        <v/>
      </c>
      <c r="AK7" s="45">
        <f t="shared" si="4"/>
        <v>0.5</v>
      </c>
      <c r="AL7" s="44" t="str">
        <f t="shared" si="4"/>
        <v>x</v>
      </c>
      <c r="AM7" s="45" t="str">
        <f t="shared" si="4"/>
        <v/>
      </c>
      <c r="AN7" s="12"/>
      <c r="AO7" s="45" t="str">
        <f t="shared" ref="AO7:AU7" si="5">IFERROR(IF(HLOOKUP(AO$6,$BD$5:$BG$18,2,FALSE)=0,"",HLOOKUP(AO$6,$BD$5:$BG$18,2,FALSE)),"")</f>
        <v/>
      </c>
      <c r="AP7" s="45">
        <f t="shared" si="5"/>
        <v>0.5</v>
      </c>
      <c r="AQ7" s="45" t="str">
        <f t="shared" si="5"/>
        <v/>
      </c>
      <c r="AR7" s="45" t="str">
        <f t="shared" si="5"/>
        <v/>
      </c>
      <c r="AS7" s="45" t="str">
        <f t="shared" si="5"/>
        <v>x</v>
      </c>
      <c r="AT7" s="45" t="str">
        <f t="shared" si="5"/>
        <v/>
      </c>
      <c r="AU7" s="45" t="str">
        <f t="shared" si="5"/>
        <v/>
      </c>
      <c r="AV7" s="2"/>
      <c r="AW7" s="13" t="s">
        <v>9</v>
      </c>
      <c r="AX7" s="14">
        <f>+D19+K19+S19+Z19+AH19+AO19</f>
        <v>40</v>
      </c>
      <c r="AY7" s="38" t="str">
        <f>IFERROR(IF(SUMIF($D$5:$AT$5,"Megen",$D$7:$AT$7)=0,"",SUMIF($D$5:$AT$5,"Megen",$D$7:$AT$7))*2,"")</f>
        <v/>
      </c>
      <c r="AZ7" s="38">
        <f>IFERROR(IF(SUMIF($D$5:$AT$5,"Megen",$D$18:$AT$18)=0,"",SUMIF($D$5:$AT$5,"Megen",$D$18:$AT$18)*2),"")</f>
        <v>1</v>
      </c>
      <c r="BB7" s="25">
        <v>7</v>
      </c>
      <c r="BC7" s="25">
        <v>8</v>
      </c>
      <c r="BD7" s="25">
        <v>1</v>
      </c>
      <c r="BE7" s="25"/>
      <c r="BF7" s="25"/>
      <c r="BG7" s="34" t="s">
        <v>28</v>
      </c>
    </row>
    <row r="8" spans="1:59" ht="24.95" customHeight="1" x14ac:dyDescent="0.25">
      <c r="A8" s="11">
        <v>7</v>
      </c>
      <c r="B8" s="11">
        <v>8</v>
      </c>
      <c r="C8" s="22"/>
      <c r="D8" s="45" t="str">
        <f t="shared" ref="D8:I8" si="6">IFERROR(IF(HLOOKUP(D$6,$BD$5:$BG$18,3,FALSE)=0,"",HLOOKUP(D$6,$BD$5:$BG$18,3,FALSE)),"")</f>
        <v/>
      </c>
      <c r="E8" s="45">
        <f t="shared" si="6"/>
        <v>1</v>
      </c>
      <c r="F8" s="45" t="str">
        <f t="shared" si="6"/>
        <v>x</v>
      </c>
      <c r="G8" s="45" t="str">
        <f t="shared" si="6"/>
        <v/>
      </c>
      <c r="H8" s="45" t="str">
        <f t="shared" si="6"/>
        <v>x</v>
      </c>
      <c r="I8" s="45" t="str">
        <f t="shared" si="6"/>
        <v/>
      </c>
      <c r="J8" s="12"/>
      <c r="K8" s="45" t="str">
        <f t="shared" ref="K8:Q8" si="7">IFERROR(IF(HLOOKUP(K$6,$BD$5:$BG$18,3,FALSE)=0,"",HLOOKUP(K$6,$BD$5:$BG$18,3,FALSE)),"")</f>
        <v/>
      </c>
      <c r="L8" s="45" t="str">
        <f t="shared" si="7"/>
        <v/>
      </c>
      <c r="M8" s="45">
        <f t="shared" si="7"/>
        <v>1</v>
      </c>
      <c r="N8" s="45" t="str">
        <f t="shared" si="7"/>
        <v/>
      </c>
      <c r="O8" s="44" t="str">
        <f t="shared" si="7"/>
        <v>x</v>
      </c>
      <c r="P8" s="45" t="str">
        <f t="shared" si="7"/>
        <v/>
      </c>
      <c r="Q8" s="45" t="str">
        <f t="shared" si="7"/>
        <v/>
      </c>
      <c r="R8" s="12"/>
      <c r="S8" s="45" t="str">
        <f t="shared" ref="S8:X8" si="8">IFERROR(IF(HLOOKUP(S$6,$BD$5:$BG$18,3,FALSE)=0,"",HLOOKUP(S$6,$BD$5:$BG$18,3,FALSE)),"")</f>
        <v/>
      </c>
      <c r="T8" s="45" t="str">
        <f t="shared" si="8"/>
        <v>x</v>
      </c>
      <c r="U8" s="45" t="str">
        <f t="shared" si="8"/>
        <v/>
      </c>
      <c r="V8" s="45">
        <f t="shared" si="8"/>
        <v>1</v>
      </c>
      <c r="W8" s="45" t="str">
        <f t="shared" si="8"/>
        <v>x</v>
      </c>
      <c r="X8" s="45" t="str">
        <f t="shared" si="8"/>
        <v/>
      </c>
      <c r="Y8" s="12"/>
      <c r="Z8" s="46" t="str">
        <f t="shared" ref="Z8:AF8" si="9">IFERROR(IF(HLOOKUP(Z$6,$BD$5:$BG$18,3,FALSE)=0,"",HLOOKUP(Z$6,$BD$5:$BG$18,3,FALSE)),"")</f>
        <v/>
      </c>
      <c r="AA8" s="46" t="str">
        <f t="shared" si="9"/>
        <v/>
      </c>
      <c r="AB8" s="45" t="str">
        <f t="shared" si="9"/>
        <v/>
      </c>
      <c r="AC8" s="46" t="str">
        <f t="shared" si="9"/>
        <v/>
      </c>
      <c r="AD8" s="44" t="str">
        <f t="shared" si="9"/>
        <v/>
      </c>
      <c r="AE8" s="44" t="str">
        <f t="shared" si="9"/>
        <v>x</v>
      </c>
      <c r="AF8" s="45">
        <f t="shared" si="9"/>
        <v>1</v>
      </c>
      <c r="AG8" s="12"/>
      <c r="AH8" s="45" t="str">
        <f t="shared" ref="AH8:AM8" si="10">IFERROR(IF(HLOOKUP(AH$6,$BD$5:$BG$18,3,FALSE)=0,"",HLOOKUP(AH$6,$BD$5:$BG$18,3,FALSE)),"")</f>
        <v/>
      </c>
      <c r="AI8" s="45" t="str">
        <f t="shared" si="10"/>
        <v/>
      </c>
      <c r="AJ8" s="45" t="str">
        <f t="shared" si="10"/>
        <v/>
      </c>
      <c r="AK8" s="45">
        <f t="shared" si="10"/>
        <v>1</v>
      </c>
      <c r="AL8" s="44" t="str">
        <f t="shared" si="10"/>
        <v>x</v>
      </c>
      <c r="AM8" s="45" t="str">
        <f t="shared" si="10"/>
        <v/>
      </c>
      <c r="AN8" s="12"/>
      <c r="AO8" s="45" t="str">
        <f t="shared" ref="AO8:AU8" si="11">IFERROR(IF(HLOOKUP(AO$6,$BD$5:$BG$18,3,FALSE)=0,"",HLOOKUP(AO$6,$BD$5:$BG$18,3,FALSE)),"")</f>
        <v/>
      </c>
      <c r="AP8" s="45">
        <f t="shared" si="11"/>
        <v>1</v>
      </c>
      <c r="AQ8" s="45" t="str">
        <f t="shared" si="11"/>
        <v/>
      </c>
      <c r="AR8" s="45" t="str">
        <f t="shared" si="11"/>
        <v/>
      </c>
      <c r="AS8" s="45" t="str">
        <f t="shared" si="11"/>
        <v>x</v>
      </c>
      <c r="AT8" s="45" t="str">
        <f t="shared" si="11"/>
        <v/>
      </c>
      <c r="AU8" s="45" t="str">
        <f t="shared" si="11"/>
        <v/>
      </c>
      <c r="AV8" s="2"/>
      <c r="AW8" s="15" t="s">
        <v>8</v>
      </c>
      <c r="AX8" s="16">
        <f>+E19+L19+T19+AA19+AI19+AP19</f>
        <v>37.5</v>
      </c>
      <c r="AY8" s="38">
        <f>IFERROR(IF(SUMIF($D$5:$AT$5,"Miguitte",$D$7:$AT$7)=0,"",SUMIF($D$5:$AT$5,"Miguitte",$D$7:$AT$7))*2,"")</f>
        <v>2</v>
      </c>
      <c r="AZ8" s="38">
        <f>IFERROR(IF(SUMIF($D$5:$AT$5,"Miguitte",$D$18:$AT$18)=0,"",SUMIF($D$5:$AT$5,"Miguitte",$D$18:$AT$18)*2),"")</f>
        <v>1</v>
      </c>
      <c r="BB8" s="25">
        <v>8</v>
      </c>
      <c r="BC8" s="25">
        <v>9</v>
      </c>
      <c r="BD8" s="25">
        <v>1</v>
      </c>
      <c r="BE8" s="25">
        <v>0.5</v>
      </c>
      <c r="BF8" s="25">
        <v>1</v>
      </c>
      <c r="BG8" s="34" t="s">
        <v>28</v>
      </c>
    </row>
    <row r="9" spans="1:59" ht="24.95" customHeight="1" x14ac:dyDescent="0.25">
      <c r="A9" s="11">
        <v>8</v>
      </c>
      <c r="B9" s="11">
        <v>9</v>
      </c>
      <c r="C9" s="22"/>
      <c r="D9" s="45">
        <f t="shared" ref="D9:I9" si="12">IFERROR(IF(HLOOKUP(D$6,$BD$5:$BG$18,4,FALSE)=0,"",HLOOKUP(D$6,$BD$5:$BG$18,4,FALSE)),"")</f>
        <v>1</v>
      </c>
      <c r="E9" s="45">
        <f t="shared" si="12"/>
        <v>1</v>
      </c>
      <c r="F9" s="45" t="str">
        <f t="shared" si="12"/>
        <v>x</v>
      </c>
      <c r="G9" s="45">
        <f t="shared" si="12"/>
        <v>1</v>
      </c>
      <c r="H9" s="45" t="str">
        <f t="shared" si="12"/>
        <v>x</v>
      </c>
      <c r="I9" s="45">
        <f t="shared" si="12"/>
        <v>0.5</v>
      </c>
      <c r="J9" s="12"/>
      <c r="K9" s="45">
        <f t="shared" ref="K9:Q9" si="13">IFERROR(IF(HLOOKUP(K$6,$BD$5:$BG$18,4,FALSE)=0,"",HLOOKUP(K$6,$BD$5:$BG$18,4,FALSE)),"")</f>
        <v>1</v>
      </c>
      <c r="L9" s="45">
        <f t="shared" si="13"/>
        <v>0.5</v>
      </c>
      <c r="M9" s="45">
        <f t="shared" si="13"/>
        <v>1</v>
      </c>
      <c r="N9" s="45">
        <f t="shared" si="13"/>
        <v>1</v>
      </c>
      <c r="O9" s="44" t="str">
        <f t="shared" si="13"/>
        <v>x</v>
      </c>
      <c r="P9" s="45">
        <f t="shared" si="13"/>
        <v>1</v>
      </c>
      <c r="Q9" s="45">
        <f t="shared" si="13"/>
        <v>1</v>
      </c>
      <c r="R9" s="12"/>
      <c r="S9" s="45">
        <f t="shared" ref="S9:X9" si="14">IFERROR(IF(HLOOKUP(S$6,$BD$5:$BG$18,4,FALSE)=0,"",HLOOKUP(S$6,$BD$5:$BG$18,4,FALSE)),"")</f>
        <v>1</v>
      </c>
      <c r="T9" s="45" t="str">
        <f t="shared" si="14"/>
        <v>x</v>
      </c>
      <c r="U9" s="45">
        <f t="shared" si="14"/>
        <v>1</v>
      </c>
      <c r="V9" s="45">
        <f t="shared" si="14"/>
        <v>1</v>
      </c>
      <c r="W9" s="45" t="str">
        <f t="shared" si="14"/>
        <v>x</v>
      </c>
      <c r="X9" s="45">
        <f t="shared" si="14"/>
        <v>0.5</v>
      </c>
      <c r="Y9" s="12"/>
      <c r="Z9" s="46">
        <f t="shared" ref="Z9:AF9" si="15">IFERROR(IF(HLOOKUP(Z$6,$BD$5:$BG$18,4,FALSE)=0,"",HLOOKUP(Z$6,$BD$5:$BG$18,4,FALSE)),"")</f>
        <v>1</v>
      </c>
      <c r="AA9" s="46">
        <f t="shared" si="15"/>
        <v>1</v>
      </c>
      <c r="AB9" s="45">
        <f t="shared" si="15"/>
        <v>0.5</v>
      </c>
      <c r="AC9" s="46">
        <f t="shared" si="15"/>
        <v>1</v>
      </c>
      <c r="AD9" s="44">
        <f t="shared" si="15"/>
        <v>1</v>
      </c>
      <c r="AE9" s="44" t="str">
        <f t="shared" si="15"/>
        <v>x</v>
      </c>
      <c r="AF9" s="45">
        <f t="shared" si="15"/>
        <v>1</v>
      </c>
      <c r="AG9" s="12"/>
      <c r="AH9" s="45">
        <f t="shared" ref="AH9:AM9" si="16">IFERROR(IF(HLOOKUP(AH$6,$BD$5:$BG$18,4,FALSE)=0,"",HLOOKUP(AH$6,$BD$5:$BG$18,4,FALSE)),"")</f>
        <v>0.5</v>
      </c>
      <c r="AI9" s="45">
        <f t="shared" si="16"/>
        <v>1</v>
      </c>
      <c r="AJ9" s="45">
        <f t="shared" si="16"/>
        <v>1</v>
      </c>
      <c r="AK9" s="45">
        <f t="shared" si="16"/>
        <v>1</v>
      </c>
      <c r="AL9" s="44" t="str">
        <f t="shared" si="16"/>
        <v>x</v>
      </c>
      <c r="AM9" s="45">
        <f t="shared" si="16"/>
        <v>1</v>
      </c>
      <c r="AN9" s="12"/>
      <c r="AO9" s="45" t="str">
        <f t="shared" ref="AO9:AU9" si="17">IFERROR(IF(HLOOKUP(AO$6,$BD$5:$BG$18,4,FALSE)=0,"",HLOOKUP(AO$6,$BD$5:$BG$18,4,FALSE)),"")</f>
        <v/>
      </c>
      <c r="AP9" s="45">
        <f t="shared" si="17"/>
        <v>1</v>
      </c>
      <c r="AQ9" s="45" t="str">
        <f t="shared" si="17"/>
        <v/>
      </c>
      <c r="AR9" s="45" t="str">
        <f t="shared" si="17"/>
        <v/>
      </c>
      <c r="AS9" s="45" t="str">
        <f t="shared" si="17"/>
        <v>x</v>
      </c>
      <c r="AT9" s="45" t="str">
        <f t="shared" si="17"/>
        <v/>
      </c>
      <c r="AU9" s="45" t="str">
        <f t="shared" si="17"/>
        <v/>
      </c>
      <c r="AV9" s="2"/>
      <c r="AW9" s="15" t="s">
        <v>7</v>
      </c>
      <c r="AX9" s="16">
        <f>+F19+M19+U19+AB19+AJ19+AQ19</f>
        <v>32</v>
      </c>
      <c r="AY9" s="38">
        <f>IFERROR(IF(SUMIF($D$5:$AT$5,"Tim",$D$7:$AT$7)=0,"",SUMIF($D$5:$AT$5,"Tim",$D$7:$AT$7))*2,"")</f>
        <v>1</v>
      </c>
      <c r="AZ9" s="38">
        <f>IFERROR(IF(SUMIF($D$5:$AT$5,"Tim",$D$18:$AT$18)=0,"",SUMIF($D$5:$AT$5,"Tim",$D$18:$AT$18)*2),"")</f>
        <v>1</v>
      </c>
      <c r="BB9" s="25">
        <v>9</v>
      </c>
      <c r="BC9" s="25">
        <v>10</v>
      </c>
      <c r="BD9" s="25">
        <v>1</v>
      </c>
      <c r="BE9" s="25">
        <v>1</v>
      </c>
      <c r="BF9" s="25">
        <v>1</v>
      </c>
      <c r="BG9" s="34" t="s">
        <v>28</v>
      </c>
    </row>
    <row r="10" spans="1:59" ht="24.95" customHeight="1" x14ac:dyDescent="0.25">
      <c r="A10" s="11">
        <v>9</v>
      </c>
      <c r="B10" s="11">
        <v>10</v>
      </c>
      <c r="C10" s="22"/>
      <c r="D10" s="45">
        <f t="shared" ref="D10:I10" si="18">IFERROR(IF(HLOOKUP(D$6,$BD$5:$BG$18,5,FALSE)=0,"",HLOOKUP(D$6,$BD$5:$BG$18,5,FALSE)),"")</f>
        <v>1</v>
      </c>
      <c r="E10" s="45">
        <f t="shared" si="18"/>
        <v>1</v>
      </c>
      <c r="F10" s="45" t="str">
        <f t="shared" si="18"/>
        <v>x</v>
      </c>
      <c r="G10" s="45">
        <f t="shared" si="18"/>
        <v>1</v>
      </c>
      <c r="H10" s="45" t="str">
        <f t="shared" si="18"/>
        <v>x</v>
      </c>
      <c r="I10" s="45">
        <f t="shared" si="18"/>
        <v>1</v>
      </c>
      <c r="J10" s="12"/>
      <c r="K10" s="45">
        <f t="shared" ref="K10:Q10" si="19">IFERROR(IF(HLOOKUP(K$6,$BD$5:$BG$18,5,FALSE)=0,"",HLOOKUP(K$6,$BD$5:$BG$18,5,FALSE)),"")</f>
        <v>1</v>
      </c>
      <c r="L10" s="45">
        <f t="shared" si="19"/>
        <v>1</v>
      </c>
      <c r="M10" s="45">
        <f t="shared" si="19"/>
        <v>1</v>
      </c>
      <c r="N10" s="45">
        <f t="shared" si="19"/>
        <v>1</v>
      </c>
      <c r="O10" s="44" t="str">
        <f t="shared" si="19"/>
        <v>x</v>
      </c>
      <c r="P10" s="45">
        <f t="shared" si="19"/>
        <v>1</v>
      </c>
      <c r="Q10" s="45">
        <f t="shared" si="19"/>
        <v>1</v>
      </c>
      <c r="R10" s="12"/>
      <c r="S10" s="45">
        <f t="shared" ref="S10:X10" si="20">IFERROR(IF(HLOOKUP(S$6,$BD$5:$BG$18,5,FALSE)=0,"",HLOOKUP(S$6,$BD$5:$BG$18,5,FALSE)),"")</f>
        <v>1</v>
      </c>
      <c r="T10" s="45" t="str">
        <f t="shared" si="20"/>
        <v>x</v>
      </c>
      <c r="U10" s="45">
        <f t="shared" si="20"/>
        <v>1</v>
      </c>
      <c r="V10" s="45">
        <f t="shared" si="20"/>
        <v>1</v>
      </c>
      <c r="W10" s="45" t="str">
        <f t="shared" si="20"/>
        <v>x</v>
      </c>
      <c r="X10" s="45">
        <f t="shared" si="20"/>
        <v>1</v>
      </c>
      <c r="Y10" s="12"/>
      <c r="Z10" s="46">
        <f t="shared" ref="Z10:AF10" si="21">IFERROR(IF(HLOOKUP(Z$6,$BD$5:$BG$18,5,FALSE)=0,"",HLOOKUP(Z$6,$BD$5:$BG$18,5,FALSE)),"")</f>
        <v>1</v>
      </c>
      <c r="AA10" s="46">
        <f t="shared" si="21"/>
        <v>1</v>
      </c>
      <c r="AB10" s="45">
        <f t="shared" si="21"/>
        <v>1</v>
      </c>
      <c r="AC10" s="46">
        <f t="shared" si="21"/>
        <v>1</v>
      </c>
      <c r="AD10" s="44">
        <f t="shared" si="21"/>
        <v>1</v>
      </c>
      <c r="AE10" s="44" t="str">
        <f t="shared" si="21"/>
        <v>x</v>
      </c>
      <c r="AF10" s="45">
        <f t="shared" si="21"/>
        <v>1</v>
      </c>
      <c r="AG10" s="12"/>
      <c r="AH10" s="45">
        <f t="shared" ref="AH10:AM10" si="22">IFERROR(IF(HLOOKUP(AH$6,$BD$5:$BG$18,5,FALSE)=0,"",HLOOKUP(AH$6,$BD$5:$BG$18,5,FALSE)),"")</f>
        <v>1</v>
      </c>
      <c r="AI10" s="45">
        <f t="shared" si="22"/>
        <v>1</v>
      </c>
      <c r="AJ10" s="45">
        <f t="shared" si="22"/>
        <v>1</v>
      </c>
      <c r="AK10" s="45">
        <f t="shared" si="22"/>
        <v>1</v>
      </c>
      <c r="AL10" s="44" t="str">
        <f t="shared" si="22"/>
        <v>x</v>
      </c>
      <c r="AM10" s="45">
        <f t="shared" si="22"/>
        <v>1</v>
      </c>
      <c r="AN10" s="12"/>
      <c r="AO10" s="45" t="str">
        <f t="shared" ref="AO10:AU10" si="23">IFERROR(IF(HLOOKUP(AO$6,$BD$5:$BG$18,5,FALSE)=0,"",HLOOKUP(AO$6,$BD$5:$BG$18,5,FALSE)),"")</f>
        <v/>
      </c>
      <c r="AP10" s="45">
        <f t="shared" si="23"/>
        <v>1</v>
      </c>
      <c r="AQ10" s="45" t="str">
        <f t="shared" si="23"/>
        <v/>
      </c>
      <c r="AR10" s="45" t="str">
        <f t="shared" si="23"/>
        <v/>
      </c>
      <c r="AS10" s="45" t="str">
        <f t="shared" si="23"/>
        <v>x</v>
      </c>
      <c r="AT10" s="45" t="str">
        <f t="shared" si="23"/>
        <v/>
      </c>
      <c r="AU10" s="45" t="str">
        <f t="shared" si="23"/>
        <v/>
      </c>
      <c r="AV10" s="2"/>
      <c r="AW10" s="15" t="s">
        <v>37</v>
      </c>
      <c r="AX10" s="16">
        <f>+H19+O19+W19+AE19+AL19+AS19</f>
        <v>0</v>
      </c>
      <c r="AY10" s="38" t="str">
        <f>IFERROR(IF(SUMIF($D$5:$AT$5,"David",$D$7:$AT$7)=0,"",SUMIF($D$5:$AT$5,"David",$D$7:$AT$7))*2,"")</f>
        <v/>
      </c>
      <c r="AZ10" s="38" t="str">
        <f>IFERROR(IF(SUMIF($D$5:$AT$5,"David",$D$18:$AT$18)=0,"",SUMIF($D$5:$AT$5,"David",$D$18:$AT$18)*2),"")</f>
        <v/>
      </c>
      <c r="BB10" s="25">
        <v>10</v>
      </c>
      <c r="BC10" s="25">
        <v>11</v>
      </c>
      <c r="BD10" s="25">
        <v>1</v>
      </c>
      <c r="BE10" s="25">
        <v>1</v>
      </c>
      <c r="BF10" s="25">
        <v>1</v>
      </c>
      <c r="BG10" s="34" t="s">
        <v>28</v>
      </c>
    </row>
    <row r="11" spans="1:59" ht="24.95" customHeight="1" x14ac:dyDescent="0.25">
      <c r="A11" s="11">
        <v>10</v>
      </c>
      <c r="B11" s="11">
        <v>11</v>
      </c>
      <c r="C11" s="22"/>
      <c r="D11" s="45">
        <f t="shared" ref="D11:I11" si="24">IFERROR(IF(HLOOKUP(D$6,$BD$5:$BG$18,6,FALSE)=0,"",HLOOKUP(D$6,$BD$5:$BG$18,6,FALSE)),"")</f>
        <v>1</v>
      </c>
      <c r="E11" s="45">
        <f t="shared" si="24"/>
        <v>1</v>
      </c>
      <c r="F11" s="45" t="str">
        <f t="shared" si="24"/>
        <v>x</v>
      </c>
      <c r="G11" s="45">
        <f t="shared" si="24"/>
        <v>1</v>
      </c>
      <c r="H11" s="45" t="str">
        <f t="shared" si="24"/>
        <v>x</v>
      </c>
      <c r="I11" s="45">
        <f t="shared" si="24"/>
        <v>1</v>
      </c>
      <c r="J11" s="12"/>
      <c r="K11" s="45">
        <f t="shared" ref="K11:Q11" si="25">IFERROR(IF(HLOOKUP(K$6,$BD$5:$BG$18,6,FALSE)=0,"",HLOOKUP(K$6,$BD$5:$BG$18,6,FALSE)),"")</f>
        <v>1</v>
      </c>
      <c r="L11" s="45">
        <f t="shared" si="25"/>
        <v>1</v>
      </c>
      <c r="M11" s="45">
        <f t="shared" si="25"/>
        <v>1</v>
      </c>
      <c r="N11" s="45">
        <f t="shared" si="25"/>
        <v>1</v>
      </c>
      <c r="O11" s="44" t="str">
        <f t="shared" si="25"/>
        <v>x</v>
      </c>
      <c r="P11" s="45">
        <f t="shared" si="25"/>
        <v>1</v>
      </c>
      <c r="Q11" s="45">
        <f t="shared" si="25"/>
        <v>1</v>
      </c>
      <c r="R11" s="12"/>
      <c r="S11" s="45">
        <f t="shared" ref="S11:X11" si="26">IFERROR(IF(HLOOKUP(S$6,$BD$5:$BG$18,6,FALSE)=0,"",HLOOKUP(S$6,$BD$5:$BG$18,6,FALSE)),"")</f>
        <v>1</v>
      </c>
      <c r="T11" s="45" t="str">
        <f t="shared" si="26"/>
        <v>x</v>
      </c>
      <c r="U11" s="45">
        <f t="shared" si="26"/>
        <v>1</v>
      </c>
      <c r="V11" s="45">
        <f t="shared" si="26"/>
        <v>1</v>
      </c>
      <c r="W11" s="45" t="str">
        <f t="shared" si="26"/>
        <v>x</v>
      </c>
      <c r="X11" s="45">
        <f t="shared" si="26"/>
        <v>1</v>
      </c>
      <c r="Y11" s="12"/>
      <c r="Z11" s="46">
        <f t="shared" ref="Z11:AF11" si="27">IFERROR(IF(HLOOKUP(Z$6,$BD$5:$BG$18,6,FALSE)=0,"",HLOOKUP(Z$6,$BD$5:$BG$18,6,FALSE)),"")</f>
        <v>1</v>
      </c>
      <c r="AA11" s="46">
        <f t="shared" si="27"/>
        <v>1</v>
      </c>
      <c r="AB11" s="45">
        <f t="shared" si="27"/>
        <v>1</v>
      </c>
      <c r="AC11" s="46">
        <f t="shared" si="27"/>
        <v>1</v>
      </c>
      <c r="AD11" s="44">
        <f t="shared" si="27"/>
        <v>1</v>
      </c>
      <c r="AE11" s="44" t="str">
        <f t="shared" si="27"/>
        <v>x</v>
      </c>
      <c r="AF11" s="45">
        <f t="shared" si="27"/>
        <v>1</v>
      </c>
      <c r="AG11" s="12"/>
      <c r="AH11" s="45">
        <f t="shared" ref="AH11:AM11" si="28">IFERROR(IF(HLOOKUP(AH$6,$BD$5:$BG$18,6,FALSE)=0,"",HLOOKUP(AH$6,$BD$5:$BG$18,6,FALSE)),"")</f>
        <v>1</v>
      </c>
      <c r="AI11" s="45">
        <f t="shared" si="28"/>
        <v>1</v>
      </c>
      <c r="AJ11" s="45">
        <f t="shared" si="28"/>
        <v>1</v>
      </c>
      <c r="AK11" s="45">
        <f t="shared" si="28"/>
        <v>1</v>
      </c>
      <c r="AL11" s="44" t="str">
        <f t="shared" si="28"/>
        <v>x</v>
      </c>
      <c r="AM11" s="45">
        <f t="shared" si="28"/>
        <v>1</v>
      </c>
      <c r="AN11" s="12"/>
      <c r="AO11" s="45" t="str">
        <f t="shared" ref="AO11:AU11" si="29">IFERROR(IF(HLOOKUP(AO$6,$BD$5:$BG$18,6,FALSE)=0,"",HLOOKUP(AO$6,$BD$5:$BG$18,6,FALSE)),"")</f>
        <v/>
      </c>
      <c r="AP11" s="45">
        <f t="shared" si="29"/>
        <v>1</v>
      </c>
      <c r="AQ11" s="45" t="str">
        <f t="shared" si="29"/>
        <v/>
      </c>
      <c r="AR11" s="45" t="str">
        <f t="shared" si="29"/>
        <v/>
      </c>
      <c r="AS11" s="45" t="str">
        <f t="shared" si="29"/>
        <v>x</v>
      </c>
      <c r="AT11" s="45" t="str">
        <f t="shared" si="29"/>
        <v/>
      </c>
      <c r="AU11" s="45" t="str">
        <f t="shared" si="29"/>
        <v/>
      </c>
      <c r="AV11" s="2"/>
      <c r="AW11" s="15" t="s">
        <v>46</v>
      </c>
      <c r="AX11" s="16">
        <f>+G19+N19+V19+AC19+AR19+AK19</f>
        <v>40</v>
      </c>
      <c r="AY11" s="38">
        <f>IFERROR(IF(SUMIF($D$5:$AT$5,"Emre",$D$7:$AT$7)=0,"",SUMIF($D$5:$AT$5,"Emre",$D$7:$AT$7))*2,"")</f>
        <v>2</v>
      </c>
      <c r="AZ11" s="38" t="str">
        <f>IFERROR(IF(SUMIF($D$5:$AT$5,"Emre",$D$18:$AT$18)=0,"",SUMIF($D$5:$AT$5,"Emre",$D$18:$AT$18)*2),"")</f>
        <v/>
      </c>
      <c r="BB11" s="25">
        <v>11</v>
      </c>
      <c r="BC11" s="25">
        <v>12</v>
      </c>
      <c r="BD11" s="25">
        <v>1</v>
      </c>
      <c r="BE11" s="25">
        <v>1</v>
      </c>
      <c r="BF11" s="25">
        <v>1</v>
      </c>
      <c r="BG11" s="34" t="s">
        <v>28</v>
      </c>
    </row>
    <row r="12" spans="1:59" ht="24.95" customHeight="1" x14ac:dyDescent="0.25">
      <c r="A12" s="11">
        <v>11</v>
      </c>
      <c r="B12" s="11">
        <v>12</v>
      </c>
      <c r="C12" s="22"/>
      <c r="D12" s="45">
        <f t="shared" ref="D12:I12" si="30">IFERROR(IF(HLOOKUP(D$6,$BD$5:$BG$18,7,FALSE)=0,"",HLOOKUP(D$6,$BD$5:$BG$18,7,FALSE)),"")</f>
        <v>1</v>
      </c>
      <c r="E12" s="45">
        <f t="shared" si="30"/>
        <v>1</v>
      </c>
      <c r="F12" s="45" t="str">
        <f t="shared" si="30"/>
        <v>x</v>
      </c>
      <c r="G12" s="45">
        <f t="shared" si="30"/>
        <v>1</v>
      </c>
      <c r="H12" s="45" t="str">
        <f t="shared" si="30"/>
        <v>x</v>
      </c>
      <c r="I12" s="45">
        <f t="shared" si="30"/>
        <v>1</v>
      </c>
      <c r="J12" s="12"/>
      <c r="K12" s="45">
        <f t="shared" ref="K12:Q12" si="31">IFERROR(IF(HLOOKUP(K$6,$BD$5:$BG$18,7,FALSE)=0,"",HLOOKUP(K$6,$BD$5:$BG$18,7,FALSE)),"")</f>
        <v>1</v>
      </c>
      <c r="L12" s="45">
        <f t="shared" si="31"/>
        <v>1</v>
      </c>
      <c r="M12" s="45">
        <f t="shared" si="31"/>
        <v>1</v>
      </c>
      <c r="N12" s="45">
        <f t="shared" si="31"/>
        <v>1</v>
      </c>
      <c r="O12" s="44" t="str">
        <f t="shared" si="31"/>
        <v>x</v>
      </c>
      <c r="P12" s="45">
        <f t="shared" si="31"/>
        <v>1</v>
      </c>
      <c r="Q12" s="45">
        <f t="shared" si="31"/>
        <v>1</v>
      </c>
      <c r="R12" s="12"/>
      <c r="S12" s="45">
        <f t="shared" ref="S12:X12" si="32">IFERROR(IF(HLOOKUP(S$6,$BD$5:$BG$18,7,FALSE)=0,"",HLOOKUP(S$6,$BD$5:$BG$18,7,FALSE)),"")</f>
        <v>1</v>
      </c>
      <c r="T12" s="45" t="str">
        <f t="shared" si="32"/>
        <v>x</v>
      </c>
      <c r="U12" s="45">
        <f t="shared" si="32"/>
        <v>1</v>
      </c>
      <c r="V12" s="45">
        <f t="shared" si="32"/>
        <v>1</v>
      </c>
      <c r="W12" s="45" t="str">
        <f t="shared" si="32"/>
        <v>x</v>
      </c>
      <c r="X12" s="45">
        <f t="shared" si="32"/>
        <v>1</v>
      </c>
      <c r="Y12" s="12"/>
      <c r="Z12" s="46">
        <f t="shared" ref="Z12:AF12" si="33">IFERROR(IF(HLOOKUP(Z$6,$BD$5:$BG$18,7,FALSE)=0,"",HLOOKUP(Z$6,$BD$5:$BG$18,7,FALSE)),"")</f>
        <v>1</v>
      </c>
      <c r="AA12" s="46">
        <f t="shared" si="33"/>
        <v>1</v>
      </c>
      <c r="AB12" s="45">
        <f t="shared" si="33"/>
        <v>1</v>
      </c>
      <c r="AC12" s="46">
        <f t="shared" si="33"/>
        <v>1</v>
      </c>
      <c r="AD12" s="44">
        <f t="shared" si="33"/>
        <v>1</v>
      </c>
      <c r="AE12" s="44" t="str">
        <f t="shared" si="33"/>
        <v>x</v>
      </c>
      <c r="AF12" s="45">
        <f t="shared" si="33"/>
        <v>1</v>
      </c>
      <c r="AG12" s="12"/>
      <c r="AH12" s="45">
        <f t="shared" ref="AH12:AM12" si="34">IFERROR(IF(HLOOKUP(AH$6,$BD$5:$BG$18,7,FALSE)=0,"",HLOOKUP(AH$6,$BD$5:$BG$18,7,FALSE)),"")</f>
        <v>1</v>
      </c>
      <c r="AI12" s="45">
        <f t="shared" si="34"/>
        <v>1</v>
      </c>
      <c r="AJ12" s="45">
        <f t="shared" si="34"/>
        <v>1</v>
      </c>
      <c r="AK12" s="45">
        <f t="shared" si="34"/>
        <v>1</v>
      </c>
      <c r="AL12" s="44" t="str">
        <f t="shared" si="34"/>
        <v>x</v>
      </c>
      <c r="AM12" s="45">
        <f t="shared" si="34"/>
        <v>1</v>
      </c>
      <c r="AN12" s="12"/>
      <c r="AO12" s="45" t="str">
        <f t="shared" ref="AO12:AU12" si="35">IFERROR(IF(HLOOKUP(AO$6,$BD$5:$BG$18,7,FALSE)=0,"",HLOOKUP(AO$6,$BD$5:$BG$18,7,FALSE)),"")</f>
        <v/>
      </c>
      <c r="AP12" s="45">
        <f t="shared" si="35"/>
        <v>1</v>
      </c>
      <c r="AQ12" s="45" t="str">
        <f t="shared" si="35"/>
        <v/>
      </c>
      <c r="AR12" s="45" t="str">
        <f t="shared" si="35"/>
        <v/>
      </c>
      <c r="AS12" s="45" t="str">
        <f t="shared" si="35"/>
        <v>x</v>
      </c>
      <c r="AT12" s="45" t="str">
        <f t="shared" si="35"/>
        <v/>
      </c>
      <c r="AU12" s="45" t="str">
        <f t="shared" si="35"/>
        <v/>
      </c>
      <c r="AV12" s="2"/>
      <c r="AW12" s="15" t="s">
        <v>6</v>
      </c>
      <c r="AX12" s="16" t="e">
        <f>+#REF!+P19+#REF!+#REF!+#REF!+AT19</f>
        <v>#REF!</v>
      </c>
      <c r="AY12" s="38" t="str">
        <f>IFERROR(IF(SUMIF($D$5:$AT$5,"Niek",$D$7:$AT$7)=0,"",SUMIF($D$5:$AT$5,"Niek",$D$7:$AT$7))*2,"")</f>
        <v/>
      </c>
      <c r="AZ12" s="38" t="str">
        <f>IFERROR(IF(SUMIF($D$5:$AT$5,"Niek",$D$18:$AT$18)=0,"",SUMIF($D$5:$AT$5,"Niek",$D$18:$AT$18)*2),"")</f>
        <v/>
      </c>
      <c r="BB12" s="25">
        <v>12</v>
      </c>
      <c r="BC12" s="25">
        <v>13</v>
      </c>
      <c r="BD12" s="25">
        <v>0.5</v>
      </c>
      <c r="BE12" s="25">
        <v>0.5</v>
      </c>
      <c r="BF12" s="25">
        <v>0.5</v>
      </c>
      <c r="BG12" s="34" t="s">
        <v>28</v>
      </c>
    </row>
    <row r="13" spans="1:59" ht="24.95" customHeight="1" x14ac:dyDescent="0.25">
      <c r="A13" s="11">
        <v>12</v>
      </c>
      <c r="B13" s="11">
        <v>13</v>
      </c>
      <c r="C13" s="7"/>
      <c r="D13" s="37"/>
      <c r="E13" s="37"/>
      <c r="F13" s="37"/>
      <c r="G13" s="37"/>
      <c r="H13" s="37"/>
      <c r="I13" s="37"/>
      <c r="J13" s="2"/>
      <c r="K13" s="37"/>
      <c r="L13" s="37"/>
      <c r="M13" s="37"/>
      <c r="N13" s="37"/>
      <c r="O13" s="41"/>
      <c r="P13" s="37"/>
      <c r="Q13" s="37"/>
      <c r="R13" s="2"/>
      <c r="S13" s="37"/>
      <c r="T13" s="37"/>
      <c r="U13" s="37"/>
      <c r="V13" s="45"/>
      <c r="W13" s="37"/>
      <c r="X13" s="37"/>
      <c r="Y13" s="2"/>
      <c r="Z13" s="47"/>
      <c r="AA13" s="46"/>
      <c r="AB13" s="37"/>
      <c r="AC13" s="46"/>
      <c r="AD13" s="44"/>
      <c r="AE13" s="41"/>
      <c r="AF13" s="37"/>
      <c r="AG13" s="2"/>
      <c r="AH13" s="37"/>
      <c r="AI13" s="37"/>
      <c r="AJ13" s="45"/>
      <c r="AK13" s="45"/>
      <c r="AL13" s="41"/>
      <c r="AM13" s="37"/>
      <c r="AN13" s="2"/>
      <c r="AO13" s="37"/>
      <c r="AP13" s="37"/>
      <c r="AQ13" s="37"/>
      <c r="AR13" s="37"/>
      <c r="AS13" s="37"/>
      <c r="AT13" s="37"/>
      <c r="AU13" s="37"/>
      <c r="AV13" s="2"/>
      <c r="AW13" s="15" t="s">
        <v>34</v>
      </c>
      <c r="AX13" s="16">
        <f>+I19+Q19+X19+AF19+AM19+AU19</f>
        <v>40</v>
      </c>
      <c r="AY13" s="38">
        <f>IFERROR(IF(SUMIF($D$5:$AT$5,"Stefan",$D$7:$AT$7)=0,"",SUMIF($D$5:$AT$5,"Stefan",$D$7:$AT$7))*2,"")</f>
        <v>1</v>
      </c>
      <c r="AZ13" s="38">
        <f>IFERROR(IF(SUMIF($D$5:$AT$5,"Stefan",$D$18:$AT$18)=0,"",SUMIF($D$5:$AT$5,"Stefan",$D$18:$AT$18)*2),"")</f>
        <v>2</v>
      </c>
      <c r="BB13" s="25">
        <v>13</v>
      </c>
      <c r="BC13" s="25">
        <v>14</v>
      </c>
      <c r="BD13" s="25">
        <v>1</v>
      </c>
      <c r="BE13" s="25">
        <v>1</v>
      </c>
      <c r="BF13" s="25">
        <v>1</v>
      </c>
      <c r="BG13" s="34" t="s">
        <v>28</v>
      </c>
    </row>
    <row r="14" spans="1:59" ht="24.95" customHeight="1" x14ac:dyDescent="0.25">
      <c r="A14" s="11">
        <v>13</v>
      </c>
      <c r="B14" s="11">
        <v>14</v>
      </c>
      <c r="C14" s="22"/>
      <c r="D14" s="45">
        <f t="shared" ref="D14:I14" si="36">IFERROR(IF(HLOOKUP(D$6,$BD$5:$BG$18,9,FALSE)=0,"",HLOOKUP(D$6,$BD$5:$BG$18,9,FALSE)),"")</f>
        <v>1</v>
      </c>
      <c r="E14" s="45">
        <f t="shared" si="36"/>
        <v>1</v>
      </c>
      <c r="F14" s="45" t="str">
        <f t="shared" si="36"/>
        <v>x</v>
      </c>
      <c r="G14" s="45">
        <f t="shared" si="36"/>
        <v>1</v>
      </c>
      <c r="H14" s="45" t="str">
        <f t="shared" si="36"/>
        <v>x</v>
      </c>
      <c r="I14" s="45">
        <f t="shared" si="36"/>
        <v>1</v>
      </c>
      <c r="J14" s="12"/>
      <c r="K14" s="45">
        <f t="shared" ref="K14:Q14" si="37">IFERROR(IF(HLOOKUP(K$6,$BD$5:$BG$18,9,FALSE)=0,"",HLOOKUP(K$6,$BD$5:$BG$18,9,FALSE)),"")</f>
        <v>1</v>
      </c>
      <c r="L14" s="45">
        <f t="shared" si="37"/>
        <v>1</v>
      </c>
      <c r="M14" s="45">
        <f t="shared" si="37"/>
        <v>1</v>
      </c>
      <c r="N14" s="45">
        <f t="shared" si="37"/>
        <v>1</v>
      </c>
      <c r="O14" s="44" t="str">
        <f t="shared" si="37"/>
        <v>x</v>
      </c>
      <c r="P14" s="45">
        <f t="shared" si="37"/>
        <v>1</v>
      </c>
      <c r="Q14" s="45">
        <f t="shared" si="37"/>
        <v>1</v>
      </c>
      <c r="R14" s="12"/>
      <c r="S14" s="45">
        <f t="shared" ref="S14:X14" si="38">IFERROR(IF(HLOOKUP(S$6,$BD$5:$BG$18,9,FALSE)=0,"",HLOOKUP(S$6,$BD$5:$BG$18,9,FALSE)),"")</f>
        <v>1</v>
      </c>
      <c r="T14" s="45" t="str">
        <f t="shared" si="38"/>
        <v>x</v>
      </c>
      <c r="U14" s="45">
        <f t="shared" si="38"/>
        <v>1</v>
      </c>
      <c r="V14" s="45">
        <f t="shared" si="38"/>
        <v>1</v>
      </c>
      <c r="W14" s="45" t="str">
        <f t="shared" si="38"/>
        <v>x</v>
      </c>
      <c r="X14" s="45">
        <f t="shared" si="38"/>
        <v>1</v>
      </c>
      <c r="Y14" s="12"/>
      <c r="Z14" s="46">
        <f t="shared" ref="Z14:AF14" si="39">IFERROR(IF(HLOOKUP(Z$6,$BD$5:$BG$18,9,FALSE)=0,"",HLOOKUP(Z$6,$BD$5:$BG$18,9,FALSE)),"")</f>
        <v>1</v>
      </c>
      <c r="AA14" s="46">
        <f t="shared" si="39"/>
        <v>1</v>
      </c>
      <c r="AB14" s="45">
        <f t="shared" si="39"/>
        <v>1</v>
      </c>
      <c r="AC14" s="46">
        <f t="shared" si="39"/>
        <v>1</v>
      </c>
      <c r="AD14" s="44">
        <f t="shared" si="39"/>
        <v>1</v>
      </c>
      <c r="AE14" s="44" t="str">
        <f t="shared" si="39"/>
        <v>x</v>
      </c>
      <c r="AF14" s="45">
        <f t="shared" si="39"/>
        <v>1</v>
      </c>
      <c r="AG14" s="12"/>
      <c r="AH14" s="45">
        <f t="shared" ref="AH14:AM14" si="40">IFERROR(IF(HLOOKUP(AH$6,$BD$5:$BG$18,9,FALSE)=0,"",HLOOKUP(AH$6,$BD$5:$BG$18,9,FALSE)),"")</f>
        <v>1</v>
      </c>
      <c r="AI14" s="45">
        <f t="shared" si="40"/>
        <v>1</v>
      </c>
      <c r="AJ14" s="45">
        <f t="shared" si="40"/>
        <v>1</v>
      </c>
      <c r="AK14" s="45">
        <f t="shared" si="40"/>
        <v>1</v>
      </c>
      <c r="AL14" s="44" t="str">
        <f t="shared" si="40"/>
        <v>x</v>
      </c>
      <c r="AM14" s="45">
        <f t="shared" si="40"/>
        <v>1</v>
      </c>
      <c r="AN14" s="12"/>
      <c r="AO14" s="26"/>
      <c r="AP14" s="26"/>
      <c r="AQ14" s="26"/>
      <c r="AR14" s="26"/>
      <c r="AS14" s="26"/>
      <c r="AT14" s="26"/>
      <c r="AU14" s="26"/>
      <c r="AV14" s="2"/>
      <c r="AY14" s="80" t="str">
        <f>IF(SUM(AY7:AY13)=0,"LET OP, NIETS INGEVULD!!","Goed bezig!!")</f>
        <v>Goed bezig!!</v>
      </c>
      <c r="AZ14" s="80" t="str">
        <f>IF(SUM(AZ7:AZ13)=0,"LET OP, NIETS INGEVULD!!","Goed bezig!!")</f>
        <v>Goed bezig!!</v>
      </c>
      <c r="BB14" s="25">
        <v>14</v>
      </c>
      <c r="BC14" s="25">
        <v>15</v>
      </c>
      <c r="BD14" s="25">
        <v>1</v>
      </c>
      <c r="BE14" s="25">
        <v>1</v>
      </c>
      <c r="BF14" s="25">
        <v>1</v>
      </c>
      <c r="BG14" s="34" t="s">
        <v>28</v>
      </c>
    </row>
    <row r="15" spans="1:59" ht="24.95" customHeight="1" x14ac:dyDescent="0.25">
      <c r="A15" s="11">
        <v>14</v>
      </c>
      <c r="B15" s="11">
        <v>15</v>
      </c>
      <c r="C15" s="22"/>
      <c r="D15" s="45">
        <f t="shared" ref="D15:I15" si="41">IFERROR(IF(HLOOKUP(D$6,$BD$5:$BG$18,10,FALSE)=0,"",HLOOKUP(D$6,$BD$5:$BG$18,10,FALSE)),"")</f>
        <v>1</v>
      </c>
      <c r="E15" s="45">
        <f t="shared" si="41"/>
        <v>1</v>
      </c>
      <c r="F15" s="45" t="str">
        <f t="shared" si="41"/>
        <v>x</v>
      </c>
      <c r="G15" s="45">
        <f t="shared" si="41"/>
        <v>1</v>
      </c>
      <c r="H15" s="45" t="str">
        <f t="shared" si="41"/>
        <v>x</v>
      </c>
      <c r="I15" s="45">
        <f t="shared" si="41"/>
        <v>1</v>
      </c>
      <c r="J15" s="12"/>
      <c r="K15" s="45">
        <f t="shared" ref="K15:Q15" si="42">IFERROR(IF(HLOOKUP(K$6,$BD$5:$BG$18,10,FALSE)=0,"",HLOOKUP(K$6,$BD$5:$BG$18,10,FALSE)),"")</f>
        <v>1</v>
      </c>
      <c r="L15" s="45">
        <f t="shared" si="42"/>
        <v>1</v>
      </c>
      <c r="M15" s="45">
        <f t="shared" si="42"/>
        <v>1</v>
      </c>
      <c r="N15" s="45">
        <f t="shared" si="42"/>
        <v>1</v>
      </c>
      <c r="O15" s="44" t="str">
        <f t="shared" si="42"/>
        <v>x</v>
      </c>
      <c r="P15" s="45">
        <f t="shared" si="42"/>
        <v>1</v>
      </c>
      <c r="Q15" s="45">
        <f t="shared" si="42"/>
        <v>1</v>
      </c>
      <c r="R15" s="12"/>
      <c r="S15" s="45">
        <f t="shared" ref="S15:X15" si="43">IFERROR(IF(HLOOKUP(S$6,$BD$5:$BG$18,10,FALSE)=0,"",HLOOKUP(S$6,$BD$5:$BG$18,10,FALSE)),"")</f>
        <v>1</v>
      </c>
      <c r="T15" s="45" t="str">
        <f t="shared" si="43"/>
        <v>x</v>
      </c>
      <c r="U15" s="45">
        <f t="shared" si="43"/>
        <v>1</v>
      </c>
      <c r="V15" s="45">
        <f t="shared" si="43"/>
        <v>1</v>
      </c>
      <c r="W15" s="45" t="str">
        <f t="shared" si="43"/>
        <v>x</v>
      </c>
      <c r="X15" s="45">
        <f t="shared" si="43"/>
        <v>1</v>
      </c>
      <c r="Y15" s="12"/>
      <c r="Z15" s="46">
        <f t="shared" ref="Z15:AF15" si="44">IFERROR(IF(HLOOKUP(Z$6,$BD$5:$BG$18,10,FALSE)=0,"",HLOOKUP(Z$6,$BD$5:$BG$18,10,FALSE)),"")</f>
        <v>1</v>
      </c>
      <c r="AA15" s="46">
        <f t="shared" si="44"/>
        <v>1</v>
      </c>
      <c r="AB15" s="45">
        <f t="shared" si="44"/>
        <v>1</v>
      </c>
      <c r="AC15" s="46">
        <f t="shared" si="44"/>
        <v>1</v>
      </c>
      <c r="AD15" s="44">
        <f t="shared" si="44"/>
        <v>1</v>
      </c>
      <c r="AE15" s="44" t="str">
        <f t="shared" si="44"/>
        <v>x</v>
      </c>
      <c r="AF15" s="45">
        <f t="shared" si="44"/>
        <v>1</v>
      </c>
      <c r="AG15" s="12"/>
      <c r="AH15" s="45">
        <f t="shared" ref="AH15:AM15" si="45">IFERROR(IF(HLOOKUP(AH$6,$BD$5:$BG$18,10,FALSE)=0,"",HLOOKUP(AH$6,$BD$5:$BG$18,10,FALSE)),"")</f>
        <v>1</v>
      </c>
      <c r="AI15" s="45">
        <f t="shared" si="45"/>
        <v>1</v>
      </c>
      <c r="AJ15" s="45">
        <f t="shared" si="45"/>
        <v>1</v>
      </c>
      <c r="AK15" s="45">
        <f t="shared" si="45"/>
        <v>1</v>
      </c>
      <c r="AL15" s="44" t="str">
        <f t="shared" si="45"/>
        <v>x</v>
      </c>
      <c r="AM15" s="45">
        <f t="shared" si="45"/>
        <v>1</v>
      </c>
      <c r="AN15" s="12"/>
      <c r="AO15" s="26"/>
      <c r="AP15" s="26"/>
      <c r="AQ15" s="26"/>
      <c r="AR15" s="26"/>
      <c r="AS15" s="26"/>
      <c r="AT15" s="26"/>
      <c r="AU15" s="26"/>
      <c r="AV15" s="2"/>
      <c r="BB15" s="25">
        <v>15</v>
      </c>
      <c r="BC15" s="25">
        <v>16</v>
      </c>
      <c r="BD15" s="25">
        <v>0.5</v>
      </c>
      <c r="BE15" s="25">
        <v>1</v>
      </c>
      <c r="BF15" s="25">
        <v>1</v>
      </c>
      <c r="BG15" s="34" t="s">
        <v>28</v>
      </c>
    </row>
    <row r="16" spans="1:59" ht="24.95" customHeight="1" x14ac:dyDescent="0.25">
      <c r="A16" s="11">
        <v>15</v>
      </c>
      <c r="B16" s="11">
        <v>16</v>
      </c>
      <c r="C16" s="22"/>
      <c r="D16" s="45">
        <f t="shared" ref="D16:I16" si="46">IFERROR(IF(HLOOKUP(D$6,$BD$5:$BG$18,11,FALSE)=0,"",HLOOKUP(D$6,$BD$5:$BG$18,11,FALSE)),"")</f>
        <v>1</v>
      </c>
      <c r="E16" s="45">
        <f t="shared" si="46"/>
        <v>0.5</v>
      </c>
      <c r="F16" s="45" t="str">
        <f t="shared" si="46"/>
        <v>x</v>
      </c>
      <c r="G16" s="45">
        <f t="shared" si="46"/>
        <v>1</v>
      </c>
      <c r="H16" s="45" t="str">
        <f t="shared" si="46"/>
        <v>x</v>
      </c>
      <c r="I16" s="45">
        <f t="shared" si="46"/>
        <v>1</v>
      </c>
      <c r="J16" s="12"/>
      <c r="K16" s="45">
        <f t="shared" ref="K16:Q16" si="47">IFERROR(IF(HLOOKUP(K$6,$BD$5:$BG$18,11,FALSE)=0,"",HLOOKUP(K$6,$BD$5:$BG$18,11,FALSE)),"")</f>
        <v>1</v>
      </c>
      <c r="L16" s="45">
        <f t="shared" si="47"/>
        <v>1</v>
      </c>
      <c r="M16" s="45">
        <f t="shared" si="47"/>
        <v>0.5</v>
      </c>
      <c r="N16" s="45">
        <f t="shared" si="47"/>
        <v>1</v>
      </c>
      <c r="O16" s="44" t="str">
        <f t="shared" si="47"/>
        <v>x</v>
      </c>
      <c r="P16" s="45">
        <f t="shared" si="47"/>
        <v>1</v>
      </c>
      <c r="Q16" s="45">
        <f t="shared" si="47"/>
        <v>1</v>
      </c>
      <c r="R16" s="12"/>
      <c r="S16" s="45">
        <f t="shared" ref="S16:X16" si="48">IFERROR(IF(HLOOKUP(S$6,$BD$5:$BG$18,11,FALSE)=0,"",HLOOKUP(S$6,$BD$5:$BG$18,11,FALSE)),"")</f>
        <v>1</v>
      </c>
      <c r="T16" s="45" t="str">
        <f t="shared" si="48"/>
        <v>x</v>
      </c>
      <c r="U16" s="45">
        <f t="shared" si="48"/>
        <v>1</v>
      </c>
      <c r="V16" s="45">
        <f t="shared" si="48"/>
        <v>0.5</v>
      </c>
      <c r="W16" s="45" t="str">
        <f t="shared" si="48"/>
        <v>x</v>
      </c>
      <c r="X16" s="45">
        <f t="shared" si="48"/>
        <v>1</v>
      </c>
      <c r="Y16" s="12"/>
      <c r="Z16" s="46">
        <f t="shared" ref="Z16:AF16" si="49">IFERROR(IF(HLOOKUP(Z$6,$BD$5:$BG$18,11,FALSE)=0,"",HLOOKUP(Z$6,$BD$5:$BG$18,11,FALSE)),"")</f>
        <v>1</v>
      </c>
      <c r="AA16" s="46">
        <f t="shared" si="49"/>
        <v>1</v>
      </c>
      <c r="AB16" s="45">
        <f t="shared" si="49"/>
        <v>1</v>
      </c>
      <c r="AC16" s="46">
        <f t="shared" si="49"/>
        <v>1</v>
      </c>
      <c r="AD16" s="44">
        <f t="shared" si="49"/>
        <v>1</v>
      </c>
      <c r="AE16" s="44" t="str">
        <f t="shared" si="49"/>
        <v>x</v>
      </c>
      <c r="AF16" s="45">
        <f t="shared" si="49"/>
        <v>0.5</v>
      </c>
      <c r="AG16" s="12"/>
      <c r="AH16" s="45">
        <f t="shared" ref="AH16:AM16" si="50">IFERROR(IF(HLOOKUP(AH$6,$BD$5:$BG$18,11,FALSE)=0,"",HLOOKUP(AH$6,$BD$5:$BG$18,11,FALSE)),"")</f>
        <v>1</v>
      </c>
      <c r="AI16" s="45">
        <f t="shared" si="50"/>
        <v>1</v>
      </c>
      <c r="AJ16" s="45">
        <f t="shared" si="50"/>
        <v>1</v>
      </c>
      <c r="AK16" s="45">
        <f t="shared" si="50"/>
        <v>0.5</v>
      </c>
      <c r="AL16" s="44" t="str">
        <f t="shared" si="50"/>
        <v>x</v>
      </c>
      <c r="AM16" s="45">
        <f t="shared" si="50"/>
        <v>1</v>
      </c>
      <c r="AN16" s="12"/>
      <c r="AO16" s="26"/>
      <c r="AP16" s="26"/>
      <c r="AQ16" s="26"/>
      <c r="AR16" s="26"/>
      <c r="AS16" s="26"/>
      <c r="AT16" s="26"/>
      <c r="AU16" s="26"/>
      <c r="AV16" s="2"/>
      <c r="BB16" s="25">
        <v>16</v>
      </c>
      <c r="BC16" s="25">
        <v>17</v>
      </c>
      <c r="BD16" s="25"/>
      <c r="BE16" s="25">
        <v>1</v>
      </c>
      <c r="BF16" s="25">
        <v>1</v>
      </c>
      <c r="BG16" s="34" t="s">
        <v>28</v>
      </c>
    </row>
    <row r="17" spans="1:59" ht="24.95" customHeight="1" x14ac:dyDescent="0.25">
      <c r="A17" s="11">
        <v>16</v>
      </c>
      <c r="B17" s="11">
        <v>17</v>
      </c>
      <c r="C17" s="22"/>
      <c r="D17" s="46">
        <f t="shared" ref="D17:I17" si="51">IFERROR(IF(HLOOKUP(D$6,$BD$5:$BG$18,12,FALSE)=0,"",HLOOKUP(D$6,$BD$5:$BG$18,12,FALSE)),"")</f>
        <v>1</v>
      </c>
      <c r="E17" s="45" t="str">
        <f t="shared" si="51"/>
        <v/>
      </c>
      <c r="F17" s="45" t="str">
        <f t="shared" si="51"/>
        <v>x</v>
      </c>
      <c r="G17" s="45">
        <f t="shared" si="51"/>
        <v>1</v>
      </c>
      <c r="H17" s="45" t="str">
        <f t="shared" si="51"/>
        <v>x</v>
      </c>
      <c r="I17" s="45">
        <f t="shared" si="51"/>
        <v>1</v>
      </c>
      <c r="J17" s="12"/>
      <c r="K17" s="45">
        <f t="shared" ref="K17:Q17" si="52">IFERROR(IF(HLOOKUP(K$6,$BD$5:$BG$18,12,FALSE)=0,"",HLOOKUP(K$6,$BD$5:$BG$18,12,FALSE)),"")</f>
        <v>1</v>
      </c>
      <c r="L17" s="45">
        <f t="shared" si="52"/>
        <v>1</v>
      </c>
      <c r="M17" s="45" t="str">
        <f t="shared" si="52"/>
        <v/>
      </c>
      <c r="N17" s="45">
        <f t="shared" si="52"/>
        <v>1</v>
      </c>
      <c r="O17" s="44" t="str">
        <f t="shared" si="52"/>
        <v>x</v>
      </c>
      <c r="P17" s="45">
        <f t="shared" si="52"/>
        <v>1</v>
      </c>
      <c r="Q17" s="45">
        <f t="shared" si="52"/>
        <v>1</v>
      </c>
      <c r="R17" s="12"/>
      <c r="S17" s="45">
        <f t="shared" ref="S17:X17" si="53">IFERROR(IF(HLOOKUP(S$6,$BD$5:$BG$18,12,FALSE)=0,"",HLOOKUP(S$6,$BD$5:$BG$18,12,FALSE)),"")</f>
        <v>1</v>
      </c>
      <c r="T17" s="45" t="str">
        <f t="shared" si="53"/>
        <v>x</v>
      </c>
      <c r="U17" s="45">
        <f t="shared" si="53"/>
        <v>1</v>
      </c>
      <c r="V17" s="45" t="str">
        <f t="shared" si="53"/>
        <v/>
      </c>
      <c r="W17" s="45" t="str">
        <f t="shared" si="53"/>
        <v>x</v>
      </c>
      <c r="X17" s="45">
        <f t="shared" si="53"/>
        <v>1</v>
      </c>
      <c r="Y17" s="12"/>
      <c r="Z17" s="46">
        <f t="shared" ref="Z17:AF17" si="54">IFERROR(IF(HLOOKUP(Z$6,$BD$5:$BG$18,12,FALSE)=0,"",HLOOKUP(Z$6,$BD$5:$BG$18,12,FALSE)),"")</f>
        <v>1</v>
      </c>
      <c r="AA17" s="46">
        <f t="shared" si="54"/>
        <v>1</v>
      </c>
      <c r="AB17" s="45">
        <f t="shared" si="54"/>
        <v>1</v>
      </c>
      <c r="AC17" s="46">
        <f t="shared" si="54"/>
        <v>1</v>
      </c>
      <c r="AD17" s="44">
        <f t="shared" si="54"/>
        <v>1</v>
      </c>
      <c r="AE17" s="44" t="str">
        <f t="shared" si="54"/>
        <v>x</v>
      </c>
      <c r="AF17" s="45" t="str">
        <f t="shared" si="54"/>
        <v/>
      </c>
      <c r="AG17" s="12"/>
      <c r="AH17" s="45">
        <f t="shared" ref="AH17:AM17" si="55">IFERROR(IF(HLOOKUP(AH$6,$BD$5:$BG$18,12,FALSE)=0,"",HLOOKUP(AH$6,$BD$5:$BG$18,12,FALSE)),"")</f>
        <v>1</v>
      </c>
      <c r="AI17" s="45">
        <f t="shared" si="55"/>
        <v>1</v>
      </c>
      <c r="AJ17" s="45">
        <f t="shared" si="55"/>
        <v>1</v>
      </c>
      <c r="AK17" s="45" t="str">
        <f t="shared" si="55"/>
        <v/>
      </c>
      <c r="AL17" s="44" t="str">
        <f t="shared" si="55"/>
        <v>x</v>
      </c>
      <c r="AM17" s="45">
        <f t="shared" si="55"/>
        <v>1</v>
      </c>
      <c r="AN17" s="12"/>
      <c r="AO17" s="26"/>
      <c r="AP17" s="26"/>
      <c r="AQ17" s="26"/>
      <c r="AR17" s="26"/>
      <c r="AS17" s="26"/>
      <c r="AT17" s="26"/>
      <c r="AU17" s="26"/>
      <c r="AV17" s="2"/>
      <c r="BB17" s="25">
        <v>17</v>
      </c>
      <c r="BC17" s="25" t="s">
        <v>5</v>
      </c>
      <c r="BD17" s="25"/>
      <c r="BE17" s="25">
        <v>0.5</v>
      </c>
      <c r="BF17" s="25"/>
      <c r="BG17" s="34" t="s">
        <v>28</v>
      </c>
    </row>
    <row r="18" spans="1:59" ht="24.95" customHeight="1" x14ac:dyDescent="0.25">
      <c r="A18" s="11">
        <v>17</v>
      </c>
      <c r="B18" s="11" t="s">
        <v>5</v>
      </c>
      <c r="C18" s="7"/>
      <c r="D18" s="45" t="str">
        <f t="shared" ref="D18:I18" si="56">IFERROR(IF(HLOOKUP(D$6,$BD$5:$BG$18,13,FALSE)=0,"",HLOOKUP(D$6,$BD$5:$BG$18,13,FALSE)),"")</f>
        <v/>
      </c>
      <c r="E18" s="45" t="str">
        <f t="shared" si="56"/>
        <v/>
      </c>
      <c r="F18" s="45" t="str">
        <f t="shared" si="56"/>
        <v>x</v>
      </c>
      <c r="G18" s="45" t="str">
        <f t="shared" si="56"/>
        <v/>
      </c>
      <c r="H18" s="45" t="str">
        <f t="shared" si="56"/>
        <v>x</v>
      </c>
      <c r="I18" s="45">
        <f t="shared" si="56"/>
        <v>0.5</v>
      </c>
      <c r="J18" s="12"/>
      <c r="K18" s="45" t="str">
        <f t="shared" ref="K18:Q18" si="57">IFERROR(IF(HLOOKUP(K$6,$BD$5:$BG$18,13,FALSE)=0,"",HLOOKUP(K$6,$BD$5:$BG$18,13,FALSE)),"")</f>
        <v/>
      </c>
      <c r="L18" s="45">
        <f t="shared" si="57"/>
        <v>0.5</v>
      </c>
      <c r="M18" s="45" t="str">
        <f t="shared" si="57"/>
        <v/>
      </c>
      <c r="N18" s="45" t="str">
        <f t="shared" si="57"/>
        <v/>
      </c>
      <c r="O18" s="44" t="str">
        <f t="shared" si="57"/>
        <v>x</v>
      </c>
      <c r="P18" s="45" t="str">
        <f t="shared" si="57"/>
        <v/>
      </c>
      <c r="Q18" s="45" t="str">
        <f t="shared" si="57"/>
        <v/>
      </c>
      <c r="R18" s="12"/>
      <c r="S18" s="45" t="str">
        <f t="shared" ref="S18:X18" si="58">IFERROR(IF(HLOOKUP(S$6,$BD$5:$BG$18,13,FALSE)=0,"",HLOOKUP(S$6,$BD$5:$BG$18,13,FALSE)),"")</f>
        <v/>
      </c>
      <c r="T18" s="45" t="str">
        <f t="shared" si="58"/>
        <v>x</v>
      </c>
      <c r="U18" s="45" t="str">
        <f t="shared" si="58"/>
        <v/>
      </c>
      <c r="V18" s="45" t="str">
        <f t="shared" si="58"/>
        <v/>
      </c>
      <c r="W18" s="45" t="str">
        <f t="shared" si="58"/>
        <v>x</v>
      </c>
      <c r="X18" s="45">
        <f t="shared" si="58"/>
        <v>0.5</v>
      </c>
      <c r="Y18" s="12"/>
      <c r="Z18" s="46" t="str">
        <f t="shared" ref="Z18:AF18" si="59">IFERROR(IF(HLOOKUP(Z$6,$BD$5:$BG$18,13,FALSE)=0,"",HLOOKUP(Z$6,$BD$5:$BG$18,13,FALSE)),"")</f>
        <v/>
      </c>
      <c r="AA18" s="46" t="str">
        <f t="shared" si="59"/>
        <v/>
      </c>
      <c r="AB18" s="45">
        <f t="shared" si="59"/>
        <v>0.5</v>
      </c>
      <c r="AC18" s="46" t="str">
        <f t="shared" si="59"/>
        <v/>
      </c>
      <c r="AD18" s="44"/>
      <c r="AE18" s="44" t="str">
        <f t="shared" si="59"/>
        <v>x</v>
      </c>
      <c r="AF18" s="45" t="str">
        <f t="shared" si="59"/>
        <v/>
      </c>
      <c r="AG18" s="12"/>
      <c r="AH18" s="45">
        <f t="shared" ref="AH18:AM18" si="60">IFERROR(IF(HLOOKUP(AH$6,$BD$5:$BG$18,13,FALSE)=0,"",HLOOKUP(AH$6,$BD$5:$BG$18,13,FALSE)),"")</f>
        <v>0.5</v>
      </c>
      <c r="AI18" s="45" t="str">
        <f t="shared" si="60"/>
        <v/>
      </c>
      <c r="AJ18" s="45" t="str">
        <f t="shared" si="60"/>
        <v/>
      </c>
      <c r="AK18" s="45" t="str">
        <f t="shared" si="60"/>
        <v/>
      </c>
      <c r="AL18" s="44" t="str">
        <f t="shared" si="60"/>
        <v>x</v>
      </c>
      <c r="AM18" s="45" t="str">
        <f t="shared" si="60"/>
        <v/>
      </c>
      <c r="AN18" s="12"/>
      <c r="AO18" s="26"/>
      <c r="AP18" s="26"/>
      <c r="AQ18" s="26"/>
      <c r="AR18" s="26"/>
      <c r="AS18" s="26"/>
      <c r="AT18" s="26"/>
      <c r="AU18" s="26"/>
      <c r="AV18" s="2"/>
    </row>
    <row r="19" spans="1:59" ht="24.95" customHeight="1" x14ac:dyDescent="0.25">
      <c r="A19" s="17"/>
      <c r="B19" s="8"/>
      <c r="C19" s="9"/>
      <c r="D19" s="18">
        <f>IFERROR(SUM(D7:D18),"0")</f>
        <v>8</v>
      </c>
      <c r="E19" s="18">
        <f t="shared" ref="E19:AU19" si="61">IFERROR(SUM(E7:E18),"0")</f>
        <v>8</v>
      </c>
      <c r="F19" s="18">
        <f t="shared" si="61"/>
        <v>0</v>
      </c>
      <c r="G19" s="18">
        <f t="shared" si="61"/>
        <v>8</v>
      </c>
      <c r="H19" s="18">
        <f t="shared" si="61"/>
        <v>0</v>
      </c>
      <c r="I19" s="18">
        <f t="shared" si="61"/>
        <v>8</v>
      </c>
      <c r="J19" s="36"/>
      <c r="K19" s="18">
        <f t="shared" si="61"/>
        <v>8</v>
      </c>
      <c r="L19" s="18">
        <f t="shared" si="61"/>
        <v>8</v>
      </c>
      <c r="M19" s="18">
        <f t="shared" si="61"/>
        <v>8</v>
      </c>
      <c r="N19" s="18">
        <f t="shared" si="61"/>
        <v>8</v>
      </c>
      <c r="O19" s="18">
        <f t="shared" si="61"/>
        <v>0</v>
      </c>
      <c r="P19" s="18">
        <f t="shared" si="61"/>
        <v>8</v>
      </c>
      <c r="Q19" s="18">
        <f t="shared" si="61"/>
        <v>8</v>
      </c>
      <c r="R19" s="36"/>
      <c r="S19" s="18">
        <f t="shared" si="61"/>
        <v>8</v>
      </c>
      <c r="T19" s="18">
        <f t="shared" si="61"/>
        <v>0</v>
      </c>
      <c r="U19" s="18">
        <f t="shared" si="61"/>
        <v>8</v>
      </c>
      <c r="V19" s="18">
        <f t="shared" si="61"/>
        <v>8</v>
      </c>
      <c r="W19" s="18">
        <f t="shared" si="61"/>
        <v>0</v>
      </c>
      <c r="X19" s="18">
        <f t="shared" si="61"/>
        <v>8</v>
      </c>
      <c r="Y19" s="36"/>
      <c r="Z19" s="18">
        <f t="shared" si="61"/>
        <v>8</v>
      </c>
      <c r="AA19" s="18">
        <f t="shared" si="61"/>
        <v>8</v>
      </c>
      <c r="AB19" s="18">
        <f t="shared" si="61"/>
        <v>8</v>
      </c>
      <c r="AC19" s="18">
        <f t="shared" si="61"/>
        <v>8</v>
      </c>
      <c r="AD19" s="18"/>
      <c r="AE19" s="18">
        <f t="shared" si="61"/>
        <v>0</v>
      </c>
      <c r="AF19" s="18">
        <f t="shared" si="61"/>
        <v>8</v>
      </c>
      <c r="AG19" s="36"/>
      <c r="AH19" s="18">
        <f t="shared" si="61"/>
        <v>8</v>
      </c>
      <c r="AI19" s="18">
        <f t="shared" si="61"/>
        <v>8</v>
      </c>
      <c r="AJ19" s="18">
        <f t="shared" si="61"/>
        <v>8</v>
      </c>
      <c r="AK19" s="18">
        <f t="shared" si="61"/>
        <v>8</v>
      </c>
      <c r="AL19" s="18">
        <f t="shared" si="61"/>
        <v>0</v>
      </c>
      <c r="AM19" s="18">
        <f t="shared" si="61"/>
        <v>8</v>
      </c>
      <c r="AN19" s="36"/>
      <c r="AO19" s="18">
        <f t="shared" si="61"/>
        <v>0</v>
      </c>
      <c r="AP19" s="18">
        <f t="shared" si="61"/>
        <v>5.5</v>
      </c>
      <c r="AQ19" s="18">
        <f t="shared" si="61"/>
        <v>0</v>
      </c>
      <c r="AR19" s="18">
        <f t="shared" si="61"/>
        <v>0</v>
      </c>
      <c r="AS19" s="18">
        <f t="shared" si="61"/>
        <v>0</v>
      </c>
      <c r="AT19" s="18">
        <f t="shared" si="61"/>
        <v>0</v>
      </c>
      <c r="AU19" s="18">
        <f t="shared" si="61"/>
        <v>0</v>
      </c>
      <c r="AV19" s="2"/>
    </row>
    <row r="20" spans="1:59" ht="44.25" x14ac:dyDescent="0.25">
      <c r="A20" s="2"/>
      <c r="B20" s="2"/>
      <c r="C20" s="2"/>
      <c r="D20" s="10" t="s">
        <v>4</v>
      </c>
      <c r="E20" s="10" t="s">
        <v>0</v>
      </c>
      <c r="F20" s="10" t="s">
        <v>1</v>
      </c>
      <c r="G20" s="10" t="s">
        <v>45</v>
      </c>
      <c r="H20" s="10" t="s">
        <v>35</v>
      </c>
      <c r="I20" s="10" t="s">
        <v>33</v>
      </c>
      <c r="J20" s="2"/>
      <c r="K20" s="10" t="s">
        <v>4</v>
      </c>
      <c r="L20" s="10" t="s">
        <v>0</v>
      </c>
      <c r="M20" s="10" t="s">
        <v>1</v>
      </c>
      <c r="N20" s="10" t="s">
        <v>45</v>
      </c>
      <c r="O20" s="10" t="s">
        <v>35</v>
      </c>
      <c r="P20" s="10" t="s">
        <v>3</v>
      </c>
      <c r="Q20" s="10" t="s">
        <v>33</v>
      </c>
      <c r="R20" s="2"/>
      <c r="S20" s="10" t="s">
        <v>4</v>
      </c>
      <c r="T20" s="10" t="s">
        <v>0</v>
      </c>
      <c r="U20" s="10" t="s">
        <v>1</v>
      </c>
      <c r="V20" s="10" t="s">
        <v>45</v>
      </c>
      <c r="W20" s="10" t="s">
        <v>35</v>
      </c>
      <c r="X20" s="10" t="s">
        <v>33</v>
      </c>
      <c r="Y20" s="2"/>
      <c r="Z20" s="10" t="s">
        <v>4</v>
      </c>
      <c r="AA20" s="10" t="s">
        <v>0</v>
      </c>
      <c r="AB20" s="10" t="s">
        <v>1</v>
      </c>
      <c r="AC20" s="10" t="s">
        <v>45</v>
      </c>
      <c r="AD20" s="10"/>
      <c r="AE20" s="10" t="s">
        <v>35</v>
      </c>
      <c r="AF20" s="10" t="s">
        <v>33</v>
      </c>
      <c r="AG20" s="2"/>
      <c r="AH20" s="10" t="s">
        <v>4</v>
      </c>
      <c r="AI20" s="10" t="s">
        <v>0</v>
      </c>
      <c r="AJ20" s="10" t="s">
        <v>1</v>
      </c>
      <c r="AK20" s="10" t="s">
        <v>45</v>
      </c>
      <c r="AL20" s="10" t="s">
        <v>35</v>
      </c>
      <c r="AM20" s="10" t="s">
        <v>33</v>
      </c>
      <c r="AN20" s="2"/>
      <c r="AO20" s="28" t="s">
        <v>4</v>
      </c>
      <c r="AP20" s="28" t="s">
        <v>0</v>
      </c>
      <c r="AQ20" s="28" t="s">
        <v>1</v>
      </c>
      <c r="AR20" s="28" t="s">
        <v>47</v>
      </c>
      <c r="AS20" s="28" t="s">
        <v>35</v>
      </c>
      <c r="AT20" s="28" t="s">
        <v>3</v>
      </c>
      <c r="AU20" s="10" t="s">
        <v>33</v>
      </c>
      <c r="AV20" s="2"/>
    </row>
    <row r="21" spans="1:59" x14ac:dyDescent="0.25">
      <c r="A21" s="19" t="s">
        <v>2</v>
      </c>
      <c r="B21" s="19"/>
      <c r="C21" s="19"/>
      <c r="D21" s="129" t="s">
        <v>1</v>
      </c>
      <c r="E21" s="129"/>
      <c r="F21" s="129"/>
      <c r="G21" s="129"/>
      <c r="H21" s="129"/>
      <c r="I21" s="77"/>
      <c r="J21" s="19"/>
      <c r="K21" s="129" t="s">
        <v>36</v>
      </c>
      <c r="L21" s="129"/>
      <c r="M21" s="129"/>
      <c r="N21" s="129"/>
      <c r="O21" s="129"/>
      <c r="P21" s="129"/>
      <c r="Q21" s="77"/>
      <c r="R21" s="19"/>
      <c r="S21" s="129" t="s">
        <v>3</v>
      </c>
      <c r="T21" s="129"/>
      <c r="U21" s="129"/>
      <c r="V21" s="129"/>
      <c r="W21" s="129"/>
      <c r="X21" s="77"/>
      <c r="Y21" s="19"/>
      <c r="Z21" s="129" t="s">
        <v>4</v>
      </c>
      <c r="AA21" s="129"/>
      <c r="AB21" s="129"/>
      <c r="AC21" s="129"/>
      <c r="AD21" s="129"/>
      <c r="AE21" s="129"/>
      <c r="AF21" s="77"/>
      <c r="AG21" s="19"/>
      <c r="AH21" s="129" t="s">
        <v>0</v>
      </c>
      <c r="AI21" s="129"/>
      <c r="AJ21" s="129"/>
      <c r="AK21" s="129"/>
      <c r="AL21" s="129"/>
      <c r="AM21" s="77"/>
      <c r="AN21" s="19"/>
      <c r="AO21" s="129"/>
      <c r="AP21" s="129"/>
      <c r="AQ21" s="129"/>
      <c r="AR21" s="129"/>
      <c r="AS21" s="129"/>
      <c r="AT21" s="129"/>
      <c r="AU21" s="77"/>
      <c r="AV21" s="2"/>
    </row>
    <row r="22" spans="1:59" x14ac:dyDescent="0.25">
      <c r="D22" s="132" t="s">
        <v>22</v>
      </c>
      <c r="E22" s="132"/>
      <c r="F22" s="132"/>
      <c r="G22" s="79"/>
      <c r="H22" s="132" t="s">
        <v>23</v>
      </c>
      <c r="I22" s="132"/>
      <c r="K22" s="132" t="s">
        <v>22</v>
      </c>
      <c r="L22" s="132"/>
      <c r="M22" s="132"/>
      <c r="N22" s="79"/>
      <c r="O22" s="132" t="s">
        <v>23</v>
      </c>
      <c r="P22" s="132"/>
      <c r="Q22" s="132"/>
      <c r="S22" s="132" t="s">
        <v>22</v>
      </c>
      <c r="T22" s="132"/>
      <c r="U22" s="132"/>
      <c r="V22" s="79"/>
      <c r="W22" s="132" t="s">
        <v>23</v>
      </c>
      <c r="X22" s="132"/>
      <c r="Z22" s="132" t="s">
        <v>22</v>
      </c>
      <c r="AA22" s="132"/>
      <c r="AB22" s="132"/>
      <c r="AC22" s="79"/>
      <c r="AD22" s="96"/>
      <c r="AE22" s="132" t="s">
        <v>23</v>
      </c>
      <c r="AF22" s="132"/>
      <c r="AH22" s="132" t="s">
        <v>22</v>
      </c>
      <c r="AI22" s="132"/>
      <c r="AJ22" s="132"/>
      <c r="AK22" s="79"/>
      <c r="AL22" s="132" t="s">
        <v>23</v>
      </c>
      <c r="AM22" s="132"/>
      <c r="AO22" s="132" t="s">
        <v>22</v>
      </c>
      <c r="AP22" s="132"/>
      <c r="AQ22" s="132"/>
      <c r="AR22" s="132"/>
      <c r="AS22" s="132"/>
      <c r="AT22" s="132"/>
      <c r="AU22" s="132"/>
      <c r="AV22" s="2"/>
    </row>
    <row r="23" spans="1:59" x14ac:dyDescent="0.25">
      <c r="D23" s="133" t="str">
        <f>IF(SUM(D7:I7)=0,"Let op!!","Top!!")</f>
        <v>Top!!</v>
      </c>
      <c r="E23" s="133"/>
      <c r="F23" s="133"/>
      <c r="G23" s="80"/>
      <c r="H23" s="133" t="str">
        <f>IF(SUM(D18:I18)=0,"Let op!!","Top!!")</f>
        <v>Top!!</v>
      </c>
      <c r="I23" s="133"/>
      <c r="K23" s="133" t="str">
        <f>IF(SUM(K7:Q7)=0,"Let op!!","Top!!")</f>
        <v>Top!!</v>
      </c>
      <c r="L23" s="133"/>
      <c r="M23" s="133"/>
      <c r="N23" s="80"/>
      <c r="O23" s="133" t="str">
        <f>IF(SUM(K18:Q18)=0,"Let op!!","Top!!")</f>
        <v>Top!!</v>
      </c>
      <c r="P23" s="133"/>
      <c r="Q23" s="133"/>
      <c r="S23" s="133" t="str">
        <f>IF(SUM(S7:X7)=0,"Let op!!","Top!!")</f>
        <v>Top!!</v>
      </c>
      <c r="T23" s="133"/>
      <c r="U23" s="133"/>
      <c r="V23" s="80"/>
      <c r="W23" s="133" t="str">
        <f>IF(SUM(S18:X18)=0,"Let op!!","Top!!")</f>
        <v>Top!!</v>
      </c>
      <c r="X23" s="133"/>
      <c r="Z23" s="133" t="str">
        <f>IF(SUM(Z7:AF7)=0,"Let op!!","Top!!")</f>
        <v>Top!!</v>
      </c>
      <c r="AA23" s="133"/>
      <c r="AB23" s="133"/>
      <c r="AC23" s="80"/>
      <c r="AD23" s="97"/>
      <c r="AE23" s="133" t="str">
        <f>IF(SUM(Z18:AF18)=0,"Let op!!","Top!!")</f>
        <v>Top!!</v>
      </c>
      <c r="AF23" s="133"/>
      <c r="AH23" s="133" t="str">
        <f>IF(SUM(AH7:AM7)=0,"Let op!!","Top!!")</f>
        <v>Top!!</v>
      </c>
      <c r="AI23" s="133"/>
      <c r="AJ23" s="133"/>
      <c r="AK23" s="80"/>
      <c r="AL23" s="133" t="str">
        <f>IF(SUM(AH18:AM18)=0,"Let op!!","Top!!")</f>
        <v>Top!!</v>
      </c>
      <c r="AM23" s="133"/>
      <c r="AO23" s="133" t="str">
        <f>IF(SUM(AO7:AT7)=0,"Let op!!","Top!!")</f>
        <v>Top!!</v>
      </c>
      <c r="AP23" s="133"/>
      <c r="AQ23" s="133"/>
      <c r="AR23" s="133"/>
      <c r="AS23" s="133"/>
      <c r="AT23" s="133"/>
      <c r="AU23" s="133"/>
      <c r="AV23" s="2"/>
    </row>
    <row r="24" spans="1:59" x14ac:dyDescent="0.25">
      <c r="AV24" s="2"/>
    </row>
    <row r="25" spans="1:59" x14ac:dyDescent="0.25">
      <c r="AV25" s="2"/>
    </row>
    <row r="26" spans="1:59" x14ac:dyDescent="0.25">
      <c r="AV26" s="2"/>
    </row>
    <row r="27" spans="1:59" x14ac:dyDescent="0.25">
      <c r="AV27" s="2"/>
    </row>
    <row r="28" spans="1:59" x14ac:dyDescent="0.25">
      <c r="AV28" s="2"/>
    </row>
    <row r="29" spans="1:59" ht="30" customHeight="1" x14ac:dyDescent="0.25">
      <c r="AV29" s="2"/>
    </row>
    <row r="30" spans="1:59" ht="51" customHeight="1" x14ac:dyDescent="0.25">
      <c r="AV30" s="2"/>
    </row>
    <row r="31" spans="1:59" x14ac:dyDescent="0.25">
      <c r="AV31" s="19"/>
    </row>
    <row r="32" spans="1:59" x14ac:dyDescent="0.25">
      <c r="AW32" s="23"/>
      <c r="AX32" s="23"/>
    </row>
  </sheetData>
  <sheetProtection formatCells="0" formatColumns="0" formatRows="0" insertColumns="0" insertRows="0" insertHyperlinks="0" deleteColumns="0" deleteRows="0" sort="0" autoFilter="0" pivotTables="0"/>
  <mergeCells count="47">
    <mergeCell ref="AO1:AT2"/>
    <mergeCell ref="D1:H2"/>
    <mergeCell ref="K1:P2"/>
    <mergeCell ref="S1:W2"/>
    <mergeCell ref="Z1:AE2"/>
    <mergeCell ref="AH1:AL2"/>
    <mergeCell ref="A3:B4"/>
    <mergeCell ref="D3:H3"/>
    <mergeCell ref="K3:P3"/>
    <mergeCell ref="S3:W3"/>
    <mergeCell ref="Z3:AE3"/>
    <mergeCell ref="AH21:AL21"/>
    <mergeCell ref="AO21:AT21"/>
    <mergeCell ref="AO3:AT3"/>
    <mergeCell ref="D4:H4"/>
    <mergeCell ref="K4:P4"/>
    <mergeCell ref="S4:W4"/>
    <mergeCell ref="Z4:AE4"/>
    <mergeCell ref="AH4:AL4"/>
    <mergeCell ref="AO4:AT4"/>
    <mergeCell ref="AH3:AL3"/>
    <mergeCell ref="W22:X22"/>
    <mergeCell ref="D21:H21"/>
    <mergeCell ref="K21:P21"/>
    <mergeCell ref="S21:W21"/>
    <mergeCell ref="Z21:AE21"/>
    <mergeCell ref="D22:F22"/>
    <mergeCell ref="H22:I22"/>
    <mergeCell ref="K22:M22"/>
    <mergeCell ref="O22:Q22"/>
    <mergeCell ref="S22:U22"/>
    <mergeCell ref="D23:F23"/>
    <mergeCell ref="H23:I23"/>
    <mergeCell ref="K23:M23"/>
    <mergeCell ref="O23:Q23"/>
    <mergeCell ref="S23:U23"/>
    <mergeCell ref="AO23:AU23"/>
    <mergeCell ref="Z22:AB22"/>
    <mergeCell ref="AE22:AF22"/>
    <mergeCell ref="AH22:AJ22"/>
    <mergeCell ref="AL22:AM22"/>
    <mergeCell ref="AO22:AU22"/>
    <mergeCell ref="W23:X23"/>
    <mergeCell ref="Z23:AB23"/>
    <mergeCell ref="AE23:AF23"/>
    <mergeCell ref="AH23:AJ23"/>
    <mergeCell ref="AL23:AM23"/>
  </mergeCells>
  <conditionalFormatting sqref="AY14">
    <cfRule type="cellIs" dxfId="754" priority="48" operator="equal">
      <formula>"Goed bezig!!"</formula>
    </cfRule>
    <cfRule type="cellIs" dxfId="753" priority="50" operator="equal">
      <formula>"LET OP, NIETS INGEVULD!!"</formula>
    </cfRule>
  </conditionalFormatting>
  <conditionalFormatting sqref="D23:F23">
    <cfRule type="cellIs" dxfId="752" priority="45" operator="equal">
      <formula>"Top!!"</formula>
    </cfRule>
    <cfRule type="cellIs" dxfId="751" priority="49" operator="equal">
      <formula>"Let op!!"</formula>
    </cfRule>
  </conditionalFormatting>
  <conditionalFormatting sqref="AZ14">
    <cfRule type="cellIs" dxfId="750" priority="46" operator="equal">
      <formula>"Goed bezig!!"</formula>
    </cfRule>
    <cfRule type="cellIs" dxfId="749" priority="47" operator="equal">
      <formula>"LET OP, NIETS INGEVULD!!"</formula>
    </cfRule>
  </conditionalFormatting>
  <conditionalFormatting sqref="H23">
    <cfRule type="cellIs" dxfId="748" priority="43" operator="equal">
      <formula>"Top!!"</formula>
    </cfRule>
    <cfRule type="cellIs" dxfId="747" priority="44" operator="equal">
      <formula>"Let op!!"</formula>
    </cfRule>
  </conditionalFormatting>
  <conditionalFormatting sqref="K23:M23">
    <cfRule type="cellIs" dxfId="746" priority="41" operator="equal">
      <formula>"Top!!"</formula>
    </cfRule>
    <cfRule type="cellIs" dxfId="745" priority="42" operator="equal">
      <formula>"Let op!!"</formula>
    </cfRule>
  </conditionalFormatting>
  <conditionalFormatting sqref="O23">
    <cfRule type="cellIs" dxfId="744" priority="39" operator="equal">
      <formula>"Top!!"</formula>
    </cfRule>
    <cfRule type="cellIs" dxfId="743" priority="40" operator="equal">
      <formula>"Let op!!"</formula>
    </cfRule>
  </conditionalFormatting>
  <conditionalFormatting sqref="S23:U23">
    <cfRule type="cellIs" dxfId="742" priority="37" operator="equal">
      <formula>"Top!!"</formula>
    </cfRule>
    <cfRule type="cellIs" dxfId="741" priority="38" operator="equal">
      <formula>"Let op!!"</formula>
    </cfRule>
  </conditionalFormatting>
  <conditionalFormatting sqref="W23">
    <cfRule type="cellIs" dxfId="740" priority="35" operator="equal">
      <formula>"Top!!"</formula>
    </cfRule>
    <cfRule type="cellIs" dxfId="739" priority="36" operator="equal">
      <formula>"Let op!!"</formula>
    </cfRule>
  </conditionalFormatting>
  <conditionalFormatting sqref="Z23:AB23">
    <cfRule type="cellIs" dxfId="738" priority="33" operator="equal">
      <formula>"Top!!"</formula>
    </cfRule>
    <cfRule type="cellIs" dxfId="737" priority="34" operator="equal">
      <formula>"Let op!!"</formula>
    </cfRule>
  </conditionalFormatting>
  <conditionalFormatting sqref="AE23">
    <cfRule type="cellIs" dxfId="736" priority="31" operator="equal">
      <formula>"Top!!"</formula>
    </cfRule>
    <cfRule type="cellIs" dxfId="735" priority="32" operator="equal">
      <formula>"Let op!!"</formula>
    </cfRule>
  </conditionalFormatting>
  <conditionalFormatting sqref="AH23:AJ23">
    <cfRule type="cellIs" dxfId="734" priority="29" operator="equal">
      <formula>"Top!!"</formula>
    </cfRule>
    <cfRule type="cellIs" dxfId="733" priority="30" operator="equal">
      <formula>"Let op!!"</formula>
    </cfRule>
  </conditionalFormatting>
  <conditionalFormatting sqref="AL23">
    <cfRule type="cellIs" dxfId="732" priority="27" operator="equal">
      <formula>"Top!!"</formula>
    </cfRule>
    <cfRule type="cellIs" dxfId="731" priority="28" operator="equal">
      <formula>"Let op!!"</formula>
    </cfRule>
  </conditionalFormatting>
  <conditionalFormatting sqref="AO23">
    <cfRule type="cellIs" dxfId="730" priority="25" operator="equal">
      <formula>"Top!!"</formula>
    </cfRule>
    <cfRule type="cellIs" dxfId="729" priority="26" operator="equal">
      <formula>"Let op!!"</formula>
    </cfRule>
  </conditionalFormatting>
  <conditionalFormatting sqref="D7:F18 R7:U12 Y7:AB12 AG7:AJ12 AN7:AQ18 J7:M18 R14:U18 R13 Y14:AB18 AG14:AJ18 H7:H18 O14:P18 O7:P12 W14:W18 W7:W12 AE14:AE18 AE7:AE12 AL14:AL18 AL7:AL12 AS7:AT18 W13:Y13 AE13:AG13">
    <cfRule type="cellIs" dxfId="728" priority="24" operator="equal">
      <formula>"x"</formula>
    </cfRule>
  </conditionalFormatting>
  <conditionalFormatting sqref="I7:I18">
    <cfRule type="cellIs" dxfId="727" priority="23" operator="equal">
      <formula>"x"</formula>
    </cfRule>
  </conditionalFormatting>
  <conditionalFormatting sqref="Q7:Q12 Q14:Q18">
    <cfRule type="cellIs" dxfId="726" priority="22" operator="equal">
      <formula>"x"</formula>
    </cfRule>
  </conditionalFormatting>
  <conditionalFormatting sqref="X7:X12 X14:X18">
    <cfRule type="cellIs" dxfId="725" priority="21" operator="equal">
      <formula>"x"</formula>
    </cfRule>
  </conditionalFormatting>
  <conditionalFormatting sqref="AF7:AF12 AF14:AF18">
    <cfRule type="cellIs" dxfId="724" priority="20" operator="equal">
      <formula>"x"</formula>
    </cfRule>
  </conditionalFormatting>
  <conditionalFormatting sqref="AM7:AM18">
    <cfRule type="cellIs" dxfId="723" priority="19" operator="equal">
      <formula>"x"</formula>
    </cfRule>
  </conditionalFormatting>
  <conditionalFormatting sqref="AU7:AU18">
    <cfRule type="cellIs" dxfId="722" priority="18" operator="equal">
      <formula>"x"</formula>
    </cfRule>
  </conditionalFormatting>
  <conditionalFormatting sqref="O13">
    <cfRule type="cellIs" dxfId="721" priority="17" operator="equal">
      <formula>"x"</formula>
    </cfRule>
  </conditionalFormatting>
  <conditionalFormatting sqref="P13">
    <cfRule type="cellIs" dxfId="720" priority="16" operator="equal">
      <formula>"x"</formula>
    </cfRule>
  </conditionalFormatting>
  <conditionalFormatting sqref="Q13">
    <cfRule type="cellIs" dxfId="719" priority="15" operator="equal">
      <formula>"x"</formula>
    </cfRule>
  </conditionalFormatting>
  <conditionalFormatting sqref="S13:U13">
    <cfRule type="cellIs" dxfId="718" priority="14" operator="equal">
      <formula>"x"</formula>
    </cfRule>
  </conditionalFormatting>
  <conditionalFormatting sqref="Z13:AB13">
    <cfRule type="cellIs" dxfId="717" priority="13" operator="equal">
      <formula>"x"</formula>
    </cfRule>
  </conditionalFormatting>
  <conditionalFormatting sqref="AH13:AJ13 AL13">
    <cfRule type="cellIs" dxfId="716" priority="12" operator="equal">
      <formula>"x"</formula>
    </cfRule>
  </conditionalFormatting>
  <conditionalFormatting sqref="G7:G18">
    <cfRule type="cellIs" dxfId="715" priority="11" operator="equal">
      <formula>"x"</formula>
    </cfRule>
  </conditionalFormatting>
  <conditionalFormatting sqref="N14:N18 N7:N12">
    <cfRule type="cellIs" dxfId="714" priority="10" operator="equal">
      <formula>"x"</formula>
    </cfRule>
  </conditionalFormatting>
  <conditionalFormatting sqref="N13">
    <cfRule type="cellIs" dxfId="713" priority="9" operator="equal">
      <formula>"x"</formula>
    </cfRule>
  </conditionalFormatting>
  <conditionalFormatting sqref="V14:V18 V7:V12">
    <cfRule type="cellIs" dxfId="712" priority="8" operator="equal">
      <formula>"x"</formula>
    </cfRule>
  </conditionalFormatting>
  <conditionalFormatting sqref="V13">
    <cfRule type="cellIs" dxfId="711" priority="7" operator="equal">
      <formula>"x"</formula>
    </cfRule>
  </conditionalFormatting>
  <conditionalFormatting sqref="AC18:AD18 AC7:AC12 AC14:AC17">
    <cfRule type="cellIs" dxfId="710" priority="6" operator="equal">
      <formula>"x"</formula>
    </cfRule>
  </conditionalFormatting>
  <conditionalFormatting sqref="AC13">
    <cfRule type="cellIs" dxfId="709" priority="5" operator="equal">
      <formula>"x"</formula>
    </cfRule>
  </conditionalFormatting>
  <conditionalFormatting sqref="AK7:AK18">
    <cfRule type="cellIs" dxfId="708" priority="4" operator="equal">
      <formula>"x"</formula>
    </cfRule>
  </conditionalFormatting>
  <conditionalFormatting sqref="AR7:AR18">
    <cfRule type="cellIs" dxfId="707" priority="3" operator="equal">
      <formula>"x"</formula>
    </cfRule>
  </conditionalFormatting>
  <conditionalFormatting sqref="AD7:AD12 AD14:AD17">
    <cfRule type="cellIs" dxfId="706" priority="2" operator="equal">
      <formula>"x"</formula>
    </cfRule>
  </conditionalFormatting>
  <conditionalFormatting sqref="AD13">
    <cfRule type="cellIs" dxfId="705" priority="1" operator="equal">
      <formula>"x"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6CBC8415BB1E4C9E86643640D54564" ma:contentTypeVersion="6" ma:contentTypeDescription="Een nieuw document maken." ma:contentTypeScope="" ma:versionID="1fffe48b0a5f2d7053108006382e65ee">
  <xsd:schema xmlns:xsd="http://www.w3.org/2001/XMLSchema" xmlns:xs="http://www.w3.org/2001/XMLSchema" xmlns:p="http://schemas.microsoft.com/office/2006/metadata/properties" xmlns:ns2="b9c1f587-2ccf-4696-bfd5-6aaff60a69e1" targetNamespace="http://schemas.microsoft.com/office/2006/metadata/properties" ma:root="true" ma:fieldsID="0c36eae867e430b92daa062201cd051f" ns2:_="">
    <xsd:import namespace="b9c1f587-2ccf-4696-bfd5-6aaff60a6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1f587-2ccf-4696-bfd5-6aaff60a6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03FCBE-E0DA-4CDA-9F66-BF9FE27E4D22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b9c1f587-2ccf-4696-bfd5-6aaff60a69e1"/>
  </ds:schemaRefs>
</ds:datastoreItem>
</file>

<file path=customXml/itemProps2.xml><?xml version="1.0" encoding="utf-8"?>
<ds:datastoreItem xmlns:ds="http://schemas.openxmlformats.org/officeDocument/2006/customXml" ds:itemID="{653C7F29-2F86-454F-84E6-6C3FB2358C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55F554-BD5D-435B-862F-32946202D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c1f587-2ccf-4696-bfd5-6aaff60a6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25</vt:i4>
      </vt:variant>
    </vt:vector>
  </HeadingPairs>
  <TitlesOfParts>
    <vt:vector size="25" baseType="lpstr"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1</vt:lpstr>
      <vt:lpstr>kopie</vt:lpstr>
      <vt:lpstr>Weeknummers</vt:lpstr>
    </vt:vector>
  </TitlesOfParts>
  <Company>Coop Supermarkten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Benning, Niek</dc:creator>
  <cp:lastModifiedBy>Administrator</cp:lastModifiedBy>
  <dcterms:created xsi:type="dcterms:W3CDTF">2016-01-11T11:50:01Z</dcterms:created>
  <dcterms:modified xsi:type="dcterms:W3CDTF">2018-12-03T08:47:34Z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2017.xlsx</vt:lpwstr>
  </property>
  <property fmtid="{D5CDD505-2E9C-101B-9397-08002B2CF9AE}" pid="3" name="ContentTypeId">
    <vt:lpwstr>0x0101008C6CBC8415BB1E4C9E86643640D54564</vt:lpwstr>
  </property>
  <property fmtid="{D5CDD505-2E9C-101B-9397-08002B2CF9AE}" pid="4" name="Order">
    <vt:r8>555600</vt:r8>
  </property>
</Properties>
</file>