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13560" windowHeight="8670" activeTab="0"/>
  </bookViews>
  <sheets>
    <sheet name="Scoretab" sheetId="1" r:id="rId1"/>
    <sheet name="Blad voor eventuele toelichting" sheetId="2" r:id="rId2"/>
  </sheets>
  <definedNames/>
  <calcPr fullCalcOnLoad="1"/>
</workbook>
</file>

<file path=xl/sharedStrings.xml><?xml version="1.0" encoding="utf-8"?>
<sst xmlns="http://schemas.openxmlformats.org/spreadsheetml/2006/main" count="278" uniqueCount="202">
  <si>
    <t>Module 13 - 14 - Juridische en O &amp; A specialisatie - E-business strategie</t>
  </si>
  <si>
    <t>Administratie</t>
  </si>
  <si>
    <t>Scoretabel</t>
  </si>
  <si>
    <t>Actie / Feit</t>
  </si>
  <si>
    <t>Timing</t>
  </si>
  <si>
    <t>(Aantal)</t>
  </si>
  <si>
    <t>Financiële overzichten per 01/01</t>
  </si>
  <si>
    <t>Totaal</t>
  </si>
  <si>
    <t>Balans</t>
  </si>
  <si>
    <t>Geproj. RR</t>
  </si>
  <si>
    <t>Kostenoverzicht</t>
  </si>
  <si>
    <t>Verslag oprichtingsvergadering</t>
  </si>
  <si>
    <t>Mail docent + Word bestand Bb</t>
  </si>
  <si>
    <t>Aanmaken group page Bb + leden</t>
  </si>
  <si>
    <t>Bedrijfsgegevens in Word op Bb</t>
  </si>
  <si>
    <t>Salaris werknemers</t>
  </si>
  <si>
    <t>Verdere inrichting group page Bb</t>
  </si>
  <si>
    <t>Aanmelding Bb door alle werknemers</t>
  </si>
  <si>
    <t>Investeringsoverzicht</t>
  </si>
  <si>
    <t>Invulling home pages door collegae op Bb</t>
  </si>
  <si>
    <t>Gebeurtenis 1</t>
  </si>
  <si>
    <t>Gebeurtenis 2</t>
  </si>
  <si>
    <t>Gebeurtenis 3</t>
  </si>
  <si>
    <t>Gebeurtenis 4</t>
  </si>
  <si>
    <t>Gebeurtenis 5</t>
  </si>
  <si>
    <t>Strafsancties en boetes</t>
  </si>
  <si>
    <t>Aanmaak group discussieforum</t>
  </si>
  <si>
    <t>Aantal</t>
  </si>
  <si>
    <t>Bedrag</t>
  </si>
  <si>
    <t>Extra inkomsten en meevallers</t>
  </si>
  <si>
    <t>Directeur</t>
  </si>
  <si>
    <t>Administrateur</t>
  </si>
  <si>
    <t>Representing instructor</t>
  </si>
  <si>
    <t>Eerste interne rapportage consultant(s)</t>
  </si>
  <si>
    <t>Infovragen Directie forum Bb</t>
  </si>
  <si>
    <t>Boete(s) onterechte subsidiewerving</t>
  </si>
  <si>
    <t>Financiële overzichten januari</t>
  </si>
  <si>
    <t>Balans 01/02</t>
  </si>
  <si>
    <t>Nacalculatorische RR 01/02</t>
  </si>
  <si>
    <t>RR projectie over februari</t>
  </si>
  <si>
    <t>Offerte online en wachtwoord per sms</t>
  </si>
  <si>
    <t>Aankondiging in "Nieuw online"</t>
  </si>
  <si>
    <t>Reacties aan collegae in dit forum</t>
  </si>
  <si>
    <t>Week C</t>
  </si>
  <si>
    <t>Balans 01/03</t>
  </si>
  <si>
    <t>Nacalculatorische RR 01/03</t>
  </si>
  <si>
    <t>RR projectie over maart</t>
  </si>
  <si>
    <t>Verslag instructor meeting</t>
  </si>
  <si>
    <t>Week D</t>
  </si>
  <si>
    <t>Fee voor de dagorganisatie pitches</t>
  </si>
  <si>
    <t>Financiële overzichten februari</t>
  </si>
  <si>
    <t>Deelname instructor meeting</t>
  </si>
  <si>
    <t>Financiële overzichten maart</t>
  </si>
  <si>
    <t>Balans 01/04</t>
  </si>
  <si>
    <t>Nacalculatorische RR 01/04</t>
  </si>
  <si>
    <t>RR projectie over april en mei</t>
  </si>
  <si>
    <t>Financiële overzichten mei</t>
  </si>
  <si>
    <t>Balans 01/06</t>
  </si>
  <si>
    <t>Nacalculatorische RR 01/06</t>
  </si>
  <si>
    <t>RR projectie over juni</t>
  </si>
  <si>
    <t>Plaatsing alle info op bedrijfssite + wachtwoord</t>
  </si>
  <si>
    <t>Week F</t>
  </si>
  <si>
    <t>Concept adviesnota online</t>
  </si>
  <si>
    <t>Summary adviesnota fysiek aanwezig</t>
  </si>
  <si>
    <t>Feedback report t.a.v. collega bedrijf</t>
  </si>
  <si>
    <t>Definitieve adviesnota online en per post</t>
  </si>
  <si>
    <t>Uitgebreide review op 1 andere adviesnota</t>
  </si>
  <si>
    <t>Afspraken salarissen en functie invulling</t>
  </si>
  <si>
    <t>Penalty</t>
  </si>
  <si>
    <t>Boetes verzaken (tijdig) online reageren door collegae</t>
  </si>
  <si>
    <t>Hoeveelheid aangetrokken additioneel eigen vermogen</t>
  </si>
  <si>
    <t>Vragen in chat aan procesbegeleider</t>
  </si>
  <si>
    <t>Thread + vragen discussiefora Bb</t>
  </si>
  <si>
    <t>Werkplan online op group page</t>
  </si>
  <si>
    <t>Vragen aan juridisch expert in forum</t>
  </si>
  <si>
    <t>Vragen aan O &amp; A exper in forum</t>
  </si>
  <si>
    <t>Vragen aan financieel expert in forum</t>
  </si>
  <si>
    <t>Vragen aan website bouw expert in forum</t>
  </si>
  <si>
    <t>Factuur verzonden en online in te zien</t>
  </si>
  <si>
    <t>Eindverslag functionering / beoordeling collegae</t>
  </si>
  <si>
    <t>Aanleveing deze worksheet "beloning"</t>
  </si>
  <si>
    <t>Inkomen</t>
  </si>
  <si>
    <t>Reacties van collegae in dit forum</t>
  </si>
  <si>
    <t>Opmerking</t>
  </si>
  <si>
    <t>Regelen juridische deskundige</t>
  </si>
  <si>
    <t>Regelen organisatie / e-biz deskundige</t>
  </si>
  <si>
    <t>Subtotaal extra inkomsten en meevallers</t>
  </si>
  <si>
    <t>Subtotaal strafsancties en boetes</t>
  </si>
  <si>
    <t>Gebeurtenis 6</t>
  </si>
  <si>
    <t>Financieel eindverslag per 02/07/'04</t>
  </si>
  <si>
    <t>TOTALEN</t>
  </si>
  <si>
    <t>Totaal te realiseren / gerealiseerde omzet uit weekopdrachten</t>
  </si>
  <si>
    <t>Correctie</t>
  </si>
  <si>
    <t>Invulinstructie:</t>
  </si>
  <si>
    <t>Reviewer</t>
  </si>
  <si>
    <t xml:space="preserve"> Invulvoorbeeld: Stel dat slechts 3 van de 5 werknemers zich op tijd op Bb hebben aangemeld. Dan vult u in de betreffende cel in de kolom</t>
  </si>
  <si>
    <t xml:space="preserve">   "Correctie" in: "=-(2*100)" (zonder aanhalingstekens). De formule zorgt er dan voor dat van uw totale inkomsten op dit punt 200 wordt afgetrokken.</t>
  </si>
  <si>
    <t xml:space="preserve"> De kolom "Penalty" wordt achteraf door de docent ingevuld indien u de corresponderende regel niet kon bewijzen, niet hebt bewezen of een fout hebt gemaakt.</t>
  </si>
  <si>
    <t xml:space="preserve"> (minimaal)</t>
  </si>
  <si>
    <t xml:space="preserve"> Per bedrijf vult de reviewer deze spreadsheet in</t>
  </si>
  <si>
    <t>Jan</t>
  </si>
  <si>
    <t>Feb</t>
  </si>
  <si>
    <t>Mrt</t>
  </si>
  <si>
    <t>Apr</t>
  </si>
  <si>
    <t>Mei</t>
  </si>
  <si>
    <t>Jun</t>
  </si>
  <si>
    <t>TOTAAL</t>
  </si>
  <si>
    <t>NB 2: Toegekende kortingen en premies in een separaat werkblad specificeren en toelichten!</t>
  </si>
  <si>
    <t>Toelichting</t>
  </si>
  <si>
    <t xml:space="preserve"> U mag in het onderdeel scoretabel uitsluitend bedragen in de kolom "Correctie" invoeren!</t>
  </si>
  <si>
    <t xml:space="preserve"> In de onderdelen salarissen, strafsancties, extra inkomsten zijn standaard meestal de maximale bedragen weergegeven. U vult de werkelijke bedragen in!</t>
  </si>
  <si>
    <t>Evt. toelichting (per regel!)</t>
  </si>
  <si>
    <t>In het blad scoretab kun je op de relevante regel in het geel gearceerde gebied desgewenst van toepassing</t>
  </si>
  <si>
    <t>zijnde toelichting vermelden. Heb je meer ruimte nodig voor overzichten / berekeningen / motivaties of smeekbeden,</t>
  </si>
  <si>
    <t>wees dan welkom daarvoor dit werkblad te gebruiken. Indien je dit blad niet gebruikt, wis het dan alsjeblieft!</t>
  </si>
  <si>
    <t xml:space="preserve">ERK.Blaauboer@Windesheim.nl </t>
  </si>
  <si>
    <t>Alg. opmerkingen:</t>
  </si>
  <si>
    <t>Beloning beste offerte</t>
  </si>
  <si>
    <t>Extra presentatie fee offerte</t>
  </si>
  <si>
    <t>In principe vult u uitsluitend bedragen of tekst in de oranje of geel gearceerde velden in!</t>
  </si>
  <si>
    <t xml:space="preserve"> Indien uw team geen 4, maar 5 (of 6) mensen telt, gaat u ervan uit dat het bedrag m.b.t. persoon 5 (en 6) het gemiddelde is van dat m.b.t. de anderen.</t>
  </si>
  <si>
    <t>E-business consultant #2</t>
  </si>
  <si>
    <t>E-business consultant #1</t>
  </si>
  <si>
    <t>Reactie / antwoorden vragen Bb fora</t>
  </si>
  <si>
    <t>Contract of verslag beoordelingsgesprekken online</t>
  </si>
  <si>
    <t>Controle of alle stukken op site / grouppage geplaatst</t>
  </si>
  <si>
    <t>NB 1: Indien geen consultant werkzaam is, dan is het salaris van deze consultant(s) gelijk aan dat van de administrateur</t>
  </si>
  <si>
    <t>Regelen financieel deskundige</t>
  </si>
  <si>
    <t>Regelen website bouw deskundige</t>
  </si>
  <si>
    <t>Week 1</t>
  </si>
  <si>
    <t>Week 2</t>
  </si>
  <si>
    <t>Suibtotaal week 1</t>
  </si>
  <si>
    <t>Suibtotaal week 2</t>
  </si>
  <si>
    <t>Suibtotaal week 3</t>
  </si>
  <si>
    <t>Week 3</t>
  </si>
  <si>
    <t>Week 4</t>
  </si>
  <si>
    <t>Week 6</t>
  </si>
  <si>
    <t>Suibtotaal week 4</t>
  </si>
  <si>
    <t>Suibtotaal week 6</t>
  </si>
  <si>
    <t>Week 7</t>
  </si>
  <si>
    <t>Suibtotaal week 7</t>
  </si>
  <si>
    <t>Naam</t>
  </si>
  <si>
    <t>Suibtotaal week 5</t>
  </si>
  <si>
    <t>Week 5</t>
  </si>
  <si>
    <t>Zie File Exchange, kopje 'Verslag oprichtingsvergadering'</t>
  </si>
  <si>
    <t>Zie Group pages, kopje E-Power Consultants BV</t>
  </si>
  <si>
    <t>Zie File Exchange, kopje bedrijfsgegevens</t>
  </si>
  <si>
    <t xml:space="preserve">Zie File Exchange, kopje uitgebreide bedrijfgegevens E-Power Consultants </t>
  </si>
  <si>
    <t>Zie verslag oprichtingsvergadering</t>
  </si>
  <si>
    <t>Zie Group page E-Power Consultants BV, kopje Group Discussion Board</t>
  </si>
  <si>
    <t>R. Teunis</t>
  </si>
  <si>
    <t>G. van de Kolk</t>
  </si>
  <si>
    <t>G. Rook</t>
  </si>
  <si>
    <t>F. Mansoeri</t>
  </si>
  <si>
    <t>Naam bedrijf: E-Power Consultants BV</t>
  </si>
  <si>
    <t>E-mailadres E-Power Consultants BV: epowerconsultants@hotmail.com</t>
  </si>
  <si>
    <t>E-mailadres representing instructor: fouadmansouri@hotmail.com</t>
  </si>
  <si>
    <t>geen</t>
  </si>
  <si>
    <t>Alle werknemers hebben zich aangemeld. Ze staan allemaal op onze grouppage</t>
  </si>
  <si>
    <t xml:space="preserve">Alle werknemers staan op de grouppage met een foto en een verhaaltje over zichzelf. De r.i. staat onder het kopje docent. </t>
  </si>
  <si>
    <t>Zie File Exchange, kopje Administratie week 1</t>
  </si>
  <si>
    <t>Zie File Exchange, kopje Overzicht van de kosten</t>
  </si>
  <si>
    <t>Zie onze Group page E-Power Consultants BV</t>
  </si>
  <si>
    <t>Bij ons bedrijf zijn geen consultants aanwezig. Vandaar dat deze opdracht niet is uitgevoerd.</t>
  </si>
  <si>
    <t>De directeur en alle werknemers hebben alle taken uitgevoerd. Vandaar zijn er geen correcties toegepast.</t>
  </si>
  <si>
    <t>R. Teunis en G. Rook waren on-line, maar docent was echter niet aanwezig.</t>
  </si>
  <si>
    <t>Zie Fora, directieforum, vragen E-Power Consultants BV</t>
  </si>
  <si>
    <t>Zie File Exchange, werkplan E-Power Consultants BV</t>
  </si>
  <si>
    <t>Zie fora 'Vragen en antwoorden op juridisch vlak': vraag E-Power Consultants BV en zie 'Vragen en antwoorden op het vlak van organisatie en advies': vraag E-Power Consultants BV.</t>
  </si>
  <si>
    <t>De directeur en de 3 werknemers hebben allemaal 3 vragen beantwoord, zie fora vragen.</t>
  </si>
  <si>
    <t>Zie File Exchange, nacalculatie Jan + projectie Feb</t>
  </si>
  <si>
    <t>Zie File Exchange, nacalculatie Feb + projectie Mrt</t>
  </si>
  <si>
    <t>Invulling enquetes door alle leden van E-Power Consultants BV</t>
  </si>
  <si>
    <t>Zie File Exchange, Offerte InterMatch</t>
  </si>
  <si>
    <t>Zie Fora, Nieuw online</t>
  </si>
  <si>
    <t>Zie Fora, Nieuw online, website E-Power Consultants BV</t>
  </si>
  <si>
    <t>F. Mansouri heeft hier aan deelgenomen</t>
  </si>
  <si>
    <t>Zie File Exchange, kopje beoordelingsgesprekken en kopje functioneringsgesprekken</t>
  </si>
  <si>
    <t>Zie File Exchange, nacalculatie mrt + projectie apr. en mei</t>
  </si>
  <si>
    <t>Wij zijn derde geworden</t>
  </si>
  <si>
    <t>Zie File Exchange, nacalculatie april en mei + projectie juni</t>
  </si>
  <si>
    <t>Zie Fora, vraag juridisch van E-Power Consultants BV</t>
  </si>
  <si>
    <t>Zie Fora, vraag O&amp;A van E-Power Consultants BV</t>
  </si>
  <si>
    <t>Zie Fora, vraag financieel van E-Power Consultants BV</t>
  </si>
  <si>
    <t>Zie Fora, vraag website bouw van E-Power Consultants BV</t>
  </si>
  <si>
    <t>Zie File Exchange, financieel eindverslag</t>
  </si>
  <si>
    <t>Zie File Exchange, kopje Factuur</t>
  </si>
  <si>
    <t>Zie onze website</t>
  </si>
  <si>
    <t>Dit is gecontroleerd</t>
  </si>
  <si>
    <t>Zie File Exchange, eindverslag functionerings- en beoordelingsgesprekken</t>
  </si>
  <si>
    <t>Zie File Exchange en onze website</t>
  </si>
  <si>
    <t>Zie File Exchange, kopje samenvatting adviesnota</t>
  </si>
  <si>
    <t>Zie File Exchange, kopje concept adviesnota</t>
  </si>
  <si>
    <t>De opdracht is geherfomuleerd door de heer Blaauboer. Het feedbackreport staat bij File Exchange en op onze website</t>
  </si>
  <si>
    <t>Hiervoor kwamen wij niet in aanmerking</t>
  </si>
  <si>
    <t>Het is ons niet gelukt om een juridische deskundige te regelen</t>
  </si>
  <si>
    <t>Het is ons niet gelukt om een organisatie- en een e-biz deskundige te regelen</t>
  </si>
  <si>
    <t>Het is ons niet gelukt om een financieel deskundige te regelen</t>
  </si>
  <si>
    <t>Het is ons niet gelukt om een website bouw deskundige te regelen</t>
  </si>
  <si>
    <t xml:space="preserve">Het totale bedrag van € 50.000,- is gedeeld door de 6 adviesbureaus, dus wij ontvangen ook € 8333,33 </t>
  </si>
  <si>
    <t>De salarissen van de directeur en de werknemers zijn vanaf maart verhoogd met 3%.</t>
  </si>
  <si>
    <t>Zie File Exchange, kopje definitieve adviesnota en onze website. De adviesnota is ook per post verstuurd.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</si>
</sst>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2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0"/>
    </font>
    <font>
      <sz val="1"/>
      <color indexed="9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0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7" fillId="3" borderId="0" xfId="0" applyFont="1" applyFill="1" applyAlignment="1" applyProtection="1">
      <alignment/>
      <protection locked="0"/>
    </xf>
    <xf numFmtId="1" fontId="7" fillId="3" borderId="0" xfId="0" applyNumberFormat="1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/>
      <protection locked="0"/>
    </xf>
    <xf numFmtId="0" fontId="8" fillId="0" borderId="0" xfId="16" applyAlignment="1">
      <alignment/>
    </xf>
    <xf numFmtId="0" fontId="2" fillId="5" borderId="0" xfId="0" applyFont="1" applyFill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7" fillId="3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K.Blaauboer@Windesheim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0"/>
  <sheetViews>
    <sheetView tabSelected="1" workbookViewId="0" topLeftCell="D82">
      <selection activeCell="N107" sqref="N107"/>
    </sheetView>
  </sheetViews>
  <sheetFormatPr defaultColWidth="8.88671875" defaultRowHeight="15"/>
  <cols>
    <col min="1" max="1" width="2.6640625" style="0" customWidth="1"/>
    <col min="5" max="5" width="8.21484375" style="0" customWidth="1"/>
    <col min="6" max="6" width="7.99609375" style="0" customWidth="1"/>
    <col min="7" max="7" width="7.6640625" style="0" customWidth="1"/>
    <col min="8" max="8" width="11.10546875" style="0" customWidth="1"/>
    <col min="10" max="10" width="7.21484375" style="0" customWidth="1"/>
    <col min="11" max="11" width="7.88671875" style="0" customWidth="1"/>
    <col min="12" max="12" width="7.10546875" style="0" customWidth="1"/>
    <col min="13" max="13" width="9.77734375" style="0" customWidth="1"/>
    <col min="14" max="14" width="28.5546875" style="0" customWidth="1"/>
  </cols>
  <sheetData>
    <row r="1" ht="15">
      <c r="A1" s="14"/>
    </row>
    <row r="2" spans="2:10" ht="18">
      <c r="B2" s="4" t="s">
        <v>0</v>
      </c>
      <c r="C2" s="1"/>
      <c r="D2" s="1"/>
      <c r="E2" s="1"/>
      <c r="F2" s="1"/>
      <c r="G2" s="1"/>
      <c r="H2" s="1"/>
      <c r="I2" s="1"/>
      <c r="J2" s="1"/>
    </row>
    <row r="3" spans="1:1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/>
      <c r="B4" s="2" t="s">
        <v>93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5"/>
      <c r="B5" s="5" t="s">
        <v>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5"/>
      <c r="B6" s="2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5"/>
      <c r="B7" s="5" t="s">
        <v>120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5"/>
      <c r="B8" s="5" t="s">
        <v>95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5"/>
      <c r="B9" s="5" t="s">
        <v>96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5" t="s">
        <v>97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5" t="s">
        <v>110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 t="s">
        <v>119</v>
      </c>
      <c r="C12" s="5"/>
      <c r="D12" s="5"/>
      <c r="E12" s="5"/>
      <c r="F12" s="5"/>
      <c r="G12" s="5"/>
      <c r="H12" s="5"/>
      <c r="I12" s="16"/>
      <c r="J12" s="20"/>
      <c r="K12" s="5"/>
      <c r="L12" s="5"/>
      <c r="M12" s="5"/>
      <c r="N12" s="5"/>
      <c r="O12" s="5"/>
      <c r="P12" s="5"/>
      <c r="Q12" s="5"/>
    </row>
    <row r="13" spans="1:1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8" ht="15">
      <c r="A14" s="5"/>
      <c r="B14" s="6" t="s">
        <v>1</v>
      </c>
      <c r="C14" s="5"/>
      <c r="D14" s="18" t="s">
        <v>154</v>
      </c>
      <c r="E14" s="5"/>
      <c r="F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5"/>
      <c r="B15" s="6"/>
      <c r="C15" s="5"/>
      <c r="D15" s="18" t="s">
        <v>156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5"/>
      <c r="B16" s="6"/>
      <c r="C16" s="5"/>
      <c r="D16" s="18" t="s">
        <v>155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5"/>
      <c r="B17" s="6"/>
      <c r="C17" s="5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5"/>
      <c r="B18" s="6"/>
      <c r="C18" s="5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>
      <c r="A20" s="5"/>
      <c r="B20" s="6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"/>
      <c r="B22" s="7" t="s">
        <v>3</v>
      </c>
      <c r="C22" s="7"/>
      <c r="D22" s="7"/>
      <c r="E22" s="7"/>
      <c r="F22" s="7" t="s">
        <v>4</v>
      </c>
      <c r="G22" s="7" t="s">
        <v>5</v>
      </c>
      <c r="H22" s="7" t="s">
        <v>83</v>
      </c>
      <c r="I22" s="7" t="s">
        <v>92</v>
      </c>
      <c r="J22" s="7" t="s">
        <v>28</v>
      </c>
      <c r="K22" s="7" t="s">
        <v>7</v>
      </c>
      <c r="L22" s="7" t="s">
        <v>68</v>
      </c>
      <c r="M22" s="7" t="s">
        <v>81</v>
      </c>
      <c r="N22" s="19" t="s">
        <v>111</v>
      </c>
      <c r="O22" s="5"/>
      <c r="P22" s="5"/>
      <c r="Q22" s="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5"/>
      <c r="P23" s="5"/>
      <c r="Q23" s="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/>
      <c r="B24" s="5" t="s">
        <v>17</v>
      </c>
      <c r="C24" s="5"/>
      <c r="D24" s="5"/>
      <c r="E24" s="5"/>
      <c r="F24" s="5" t="s">
        <v>129</v>
      </c>
      <c r="G24" s="5">
        <v>6</v>
      </c>
      <c r="H24" s="5"/>
      <c r="I24" s="16"/>
      <c r="J24" s="5">
        <v>100</v>
      </c>
      <c r="K24" s="5">
        <f>G24*J24+I24</f>
        <v>600</v>
      </c>
      <c r="L24" s="5"/>
      <c r="M24" s="5">
        <f>K24-L24</f>
        <v>600</v>
      </c>
      <c r="N24" s="20" t="s">
        <v>158</v>
      </c>
      <c r="O24" s="5"/>
      <c r="P24" s="5"/>
      <c r="Q24" s="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5"/>
      <c r="B25" s="5" t="s">
        <v>19</v>
      </c>
      <c r="C25" s="5"/>
      <c r="D25" s="5"/>
      <c r="E25" s="5"/>
      <c r="F25" s="5" t="s">
        <v>129</v>
      </c>
      <c r="G25" s="5">
        <v>6</v>
      </c>
      <c r="H25" s="5"/>
      <c r="I25" s="16"/>
      <c r="J25" s="5">
        <v>200</v>
      </c>
      <c r="K25" s="5">
        <f aca="true" t="shared" si="0" ref="K25:K42">G25*J25+I25</f>
        <v>1200</v>
      </c>
      <c r="L25" s="5"/>
      <c r="M25" s="5">
        <f aca="true" t="shared" si="1" ref="M25:M44">K25-L25</f>
        <v>1200</v>
      </c>
      <c r="N25" s="20" t="s">
        <v>159</v>
      </c>
      <c r="O25" s="5"/>
      <c r="P25" s="5"/>
      <c r="Q25" s="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5"/>
      <c r="B27" s="5" t="s">
        <v>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"/>
      <c r="B28" s="5"/>
      <c r="C28" s="5" t="s">
        <v>8</v>
      </c>
      <c r="D28" s="5"/>
      <c r="E28" s="5"/>
      <c r="F28" s="5" t="s">
        <v>129</v>
      </c>
      <c r="G28" s="5">
        <v>1</v>
      </c>
      <c r="H28" s="5"/>
      <c r="I28" s="16"/>
      <c r="J28" s="5">
        <v>2000</v>
      </c>
      <c r="K28" s="5">
        <f t="shared" si="0"/>
        <v>2000</v>
      </c>
      <c r="L28" s="5"/>
      <c r="M28" s="5">
        <f t="shared" si="1"/>
        <v>2000</v>
      </c>
      <c r="N28" s="20" t="s">
        <v>160</v>
      </c>
      <c r="O28" s="5"/>
      <c r="P28" s="5"/>
      <c r="Q28" s="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5"/>
      <c r="B29" s="5"/>
      <c r="C29" s="5" t="s">
        <v>9</v>
      </c>
      <c r="D29" s="5"/>
      <c r="E29" s="5"/>
      <c r="F29" s="5" t="s">
        <v>129</v>
      </c>
      <c r="G29" s="5">
        <v>1</v>
      </c>
      <c r="H29" s="5"/>
      <c r="I29" s="16"/>
      <c r="J29" s="5">
        <v>2000</v>
      </c>
      <c r="K29" s="5">
        <f t="shared" si="0"/>
        <v>2000</v>
      </c>
      <c r="L29" s="5"/>
      <c r="M29" s="5">
        <f t="shared" si="1"/>
        <v>2000</v>
      </c>
      <c r="N29" s="20" t="s">
        <v>160</v>
      </c>
      <c r="O29" s="5"/>
      <c r="P29" s="5"/>
      <c r="Q29" s="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5"/>
      <c r="B30" s="5"/>
      <c r="C30" s="5" t="s">
        <v>10</v>
      </c>
      <c r="D30" s="5"/>
      <c r="E30" s="5"/>
      <c r="F30" s="5" t="s">
        <v>129</v>
      </c>
      <c r="G30" s="5">
        <v>1</v>
      </c>
      <c r="H30" s="5"/>
      <c r="I30" s="16"/>
      <c r="J30" s="5">
        <v>500</v>
      </c>
      <c r="K30" s="5">
        <f t="shared" si="0"/>
        <v>500</v>
      </c>
      <c r="L30" s="5"/>
      <c r="M30" s="5">
        <f t="shared" si="1"/>
        <v>500</v>
      </c>
      <c r="N30" s="20" t="s">
        <v>160</v>
      </c>
      <c r="O30" s="5"/>
      <c r="P30" s="5"/>
      <c r="Q30" s="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5"/>
      <c r="B31" s="5"/>
      <c r="C31" s="5" t="s">
        <v>18</v>
      </c>
      <c r="D31" s="5"/>
      <c r="E31" s="5"/>
      <c r="F31" s="5" t="s">
        <v>129</v>
      </c>
      <c r="G31" s="5">
        <v>1</v>
      </c>
      <c r="H31" s="5"/>
      <c r="I31" s="16"/>
      <c r="J31" s="5">
        <v>500</v>
      </c>
      <c r="K31" s="5">
        <f t="shared" si="0"/>
        <v>500</v>
      </c>
      <c r="L31" s="5"/>
      <c r="M31" s="5">
        <f t="shared" si="1"/>
        <v>500</v>
      </c>
      <c r="N31" s="20" t="s">
        <v>161</v>
      </c>
      <c r="O31" s="5"/>
      <c r="P31" s="5"/>
      <c r="Q31" s="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5"/>
      <c r="B33" s="5" t="s">
        <v>13</v>
      </c>
      <c r="C33" s="5"/>
      <c r="D33" s="5"/>
      <c r="E33" s="5"/>
      <c r="F33" s="5" t="s">
        <v>129</v>
      </c>
      <c r="G33" s="5">
        <v>1</v>
      </c>
      <c r="H33" s="5"/>
      <c r="I33" s="16"/>
      <c r="J33" s="5">
        <v>400</v>
      </c>
      <c r="K33" s="5">
        <f t="shared" si="0"/>
        <v>400</v>
      </c>
      <c r="L33" s="5"/>
      <c r="M33" s="5">
        <f t="shared" si="1"/>
        <v>400</v>
      </c>
      <c r="N33" s="20" t="s">
        <v>145</v>
      </c>
      <c r="O33" s="5"/>
      <c r="P33" s="5"/>
      <c r="Q33" s="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5"/>
      <c r="B34" s="5" t="s">
        <v>16</v>
      </c>
      <c r="C34" s="5"/>
      <c r="D34" s="5"/>
      <c r="E34" s="5"/>
      <c r="F34" s="5" t="s">
        <v>129</v>
      </c>
      <c r="G34" s="5">
        <v>6</v>
      </c>
      <c r="H34" s="5"/>
      <c r="I34" s="16"/>
      <c r="J34" s="5">
        <v>500</v>
      </c>
      <c r="K34" s="5">
        <f t="shared" si="0"/>
        <v>3000</v>
      </c>
      <c r="L34" s="5"/>
      <c r="M34" s="5">
        <f t="shared" si="1"/>
        <v>3000</v>
      </c>
      <c r="N34" s="20" t="s">
        <v>162</v>
      </c>
      <c r="O34" s="5"/>
      <c r="P34" s="5"/>
      <c r="Q34" s="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5"/>
      <c r="B35" s="5" t="s">
        <v>12</v>
      </c>
      <c r="C35" s="5"/>
      <c r="D35" s="5"/>
      <c r="E35" s="5"/>
      <c r="F35" s="5" t="s">
        <v>129</v>
      </c>
      <c r="G35" s="5">
        <v>1</v>
      </c>
      <c r="H35" s="5"/>
      <c r="I35" s="16"/>
      <c r="J35" s="5">
        <v>500</v>
      </c>
      <c r="K35" s="5">
        <f t="shared" si="0"/>
        <v>500</v>
      </c>
      <c r="L35" s="5"/>
      <c r="M35" s="5">
        <f t="shared" si="1"/>
        <v>500</v>
      </c>
      <c r="N35" s="20" t="s">
        <v>146</v>
      </c>
      <c r="O35" s="5"/>
      <c r="P35" s="5"/>
      <c r="Q35" s="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5"/>
      <c r="B36" s="5" t="s">
        <v>14</v>
      </c>
      <c r="C36" s="5"/>
      <c r="D36" s="5"/>
      <c r="E36" s="5"/>
      <c r="F36" s="5" t="s">
        <v>129</v>
      </c>
      <c r="G36" s="5">
        <v>1</v>
      </c>
      <c r="H36" s="5"/>
      <c r="I36" s="16"/>
      <c r="J36" s="5">
        <v>500</v>
      </c>
      <c r="K36" s="5">
        <f t="shared" si="0"/>
        <v>500</v>
      </c>
      <c r="L36" s="5"/>
      <c r="M36" s="5">
        <f t="shared" si="1"/>
        <v>500</v>
      </c>
      <c r="N36" s="20" t="s">
        <v>147</v>
      </c>
      <c r="O36" s="5"/>
      <c r="P36" s="5"/>
      <c r="Q36" s="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5"/>
      <c r="B38" s="5" t="s">
        <v>11</v>
      </c>
      <c r="C38" s="5"/>
      <c r="D38" s="5"/>
      <c r="E38" s="5"/>
      <c r="F38" s="5" t="s">
        <v>129</v>
      </c>
      <c r="G38" s="5">
        <v>1</v>
      </c>
      <c r="H38" s="5"/>
      <c r="I38" s="16"/>
      <c r="J38" s="5">
        <v>3000</v>
      </c>
      <c r="K38" s="5">
        <f t="shared" si="0"/>
        <v>3000</v>
      </c>
      <c r="L38" s="5"/>
      <c r="M38" s="5">
        <f t="shared" si="1"/>
        <v>3000</v>
      </c>
      <c r="N38" s="20" t="s">
        <v>144</v>
      </c>
      <c r="O38" s="5"/>
      <c r="P38" s="5"/>
      <c r="Q38" s="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5"/>
      <c r="B39" s="5" t="s">
        <v>67</v>
      </c>
      <c r="C39" s="5"/>
      <c r="D39" s="5"/>
      <c r="E39" s="5"/>
      <c r="F39" s="5" t="s">
        <v>129</v>
      </c>
      <c r="G39" s="5">
        <v>1</v>
      </c>
      <c r="H39" s="5"/>
      <c r="I39" s="16"/>
      <c r="J39" s="5">
        <v>1250</v>
      </c>
      <c r="K39" s="5">
        <f t="shared" si="0"/>
        <v>1250</v>
      </c>
      <c r="L39" s="5"/>
      <c r="M39" s="5">
        <f t="shared" si="1"/>
        <v>1250</v>
      </c>
      <c r="N39" s="20" t="s">
        <v>148</v>
      </c>
      <c r="O39" s="5"/>
      <c r="P39" s="5"/>
      <c r="Q39" s="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5"/>
      <c r="B40" s="5" t="s">
        <v>26</v>
      </c>
      <c r="C40" s="5"/>
      <c r="D40" s="5"/>
      <c r="E40" s="5"/>
      <c r="F40" s="5" t="s">
        <v>129</v>
      </c>
      <c r="G40" s="5">
        <v>1</v>
      </c>
      <c r="H40" s="5"/>
      <c r="I40" s="16"/>
      <c r="J40" s="5">
        <v>250</v>
      </c>
      <c r="K40" s="5">
        <f t="shared" si="0"/>
        <v>250</v>
      </c>
      <c r="L40" s="5"/>
      <c r="M40" s="5">
        <f t="shared" si="1"/>
        <v>250</v>
      </c>
      <c r="N40" s="20" t="s">
        <v>149</v>
      </c>
      <c r="O40" s="5"/>
      <c r="P40" s="5"/>
      <c r="Q40" s="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5"/>
      <c r="B42" s="5" t="s">
        <v>33</v>
      </c>
      <c r="C42" s="5"/>
      <c r="D42" s="5"/>
      <c r="E42" s="5"/>
      <c r="F42" s="5" t="s">
        <v>129</v>
      </c>
      <c r="G42" s="5">
        <v>1</v>
      </c>
      <c r="H42" s="5"/>
      <c r="I42" s="16">
        <f>-(1500*1)</f>
        <v>-1500</v>
      </c>
      <c r="J42" s="5">
        <v>1500</v>
      </c>
      <c r="K42" s="5">
        <f t="shared" si="0"/>
        <v>0</v>
      </c>
      <c r="L42" s="5"/>
      <c r="M42" s="5">
        <f t="shared" si="1"/>
        <v>0</v>
      </c>
      <c r="N42" s="20" t="s">
        <v>163</v>
      </c>
      <c r="O42" s="5"/>
      <c r="P42" s="5"/>
      <c r="Q42" s="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5"/>
      <c r="B44" s="5"/>
      <c r="C44" s="6" t="s">
        <v>131</v>
      </c>
      <c r="D44" s="5"/>
      <c r="E44" s="5"/>
      <c r="F44" s="5"/>
      <c r="G44" s="5"/>
      <c r="H44" s="5"/>
      <c r="I44" s="5"/>
      <c r="J44" s="5"/>
      <c r="K44" s="6">
        <f>SUM(K24:K42)</f>
        <v>15700</v>
      </c>
      <c r="L44" s="6"/>
      <c r="M44" s="6">
        <f t="shared" si="1"/>
        <v>15700</v>
      </c>
      <c r="N44" s="5"/>
      <c r="O44" s="5"/>
      <c r="P44" s="5"/>
      <c r="Q44" s="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5"/>
      <c r="B46" s="5" t="s">
        <v>71</v>
      </c>
      <c r="C46" s="5"/>
      <c r="D46" s="5"/>
      <c r="E46" s="5"/>
      <c r="F46" s="5" t="s">
        <v>130</v>
      </c>
      <c r="G46" s="5">
        <v>2</v>
      </c>
      <c r="H46" s="5"/>
      <c r="I46" s="16"/>
      <c r="J46" s="5">
        <v>1000</v>
      </c>
      <c r="K46" s="5">
        <f>G46*J46-I46</f>
        <v>2000</v>
      </c>
      <c r="L46" s="5"/>
      <c r="M46" s="5">
        <f>K46-L46</f>
        <v>2000</v>
      </c>
      <c r="N46" s="20" t="s">
        <v>165</v>
      </c>
      <c r="O46" s="5"/>
      <c r="P46" s="5"/>
      <c r="Q46" s="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5"/>
      <c r="B47" s="5" t="s">
        <v>34</v>
      </c>
      <c r="C47" s="5"/>
      <c r="D47" s="5"/>
      <c r="E47" s="5"/>
      <c r="F47" s="5" t="s">
        <v>130</v>
      </c>
      <c r="G47" s="5">
        <v>1</v>
      </c>
      <c r="H47" s="5"/>
      <c r="I47" s="16"/>
      <c r="J47" s="5">
        <v>500</v>
      </c>
      <c r="K47" s="5">
        <f aca="true" t="shared" si="2" ref="K47:K56">G47*J47-I47</f>
        <v>500</v>
      </c>
      <c r="L47" s="5"/>
      <c r="M47" s="5">
        <f aca="true" t="shared" si="3" ref="M47:M58">K47-L47</f>
        <v>500</v>
      </c>
      <c r="N47" s="20" t="s">
        <v>166</v>
      </c>
      <c r="O47" s="5"/>
      <c r="P47" s="5"/>
      <c r="Q47" s="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5"/>
      <c r="B48" s="5" t="s">
        <v>72</v>
      </c>
      <c r="C48" s="5"/>
      <c r="D48" s="5"/>
      <c r="E48" s="5"/>
      <c r="F48" s="5" t="s">
        <v>130</v>
      </c>
      <c r="G48" s="5">
        <v>2</v>
      </c>
      <c r="H48" s="5"/>
      <c r="I48" s="16"/>
      <c r="J48" s="5">
        <v>1000</v>
      </c>
      <c r="K48" s="5">
        <f t="shared" si="2"/>
        <v>2000</v>
      </c>
      <c r="L48" s="5"/>
      <c r="M48" s="5">
        <f t="shared" si="3"/>
        <v>2000</v>
      </c>
      <c r="N48" s="20" t="s">
        <v>168</v>
      </c>
      <c r="O48" s="5"/>
      <c r="P48" s="5"/>
      <c r="Q48" s="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5"/>
      <c r="B49" s="5" t="s">
        <v>123</v>
      </c>
      <c r="C49" s="5"/>
      <c r="D49" s="5"/>
      <c r="E49" s="5"/>
      <c r="F49" s="5" t="s">
        <v>130</v>
      </c>
      <c r="G49" s="5">
        <v>18</v>
      </c>
      <c r="H49" s="5"/>
      <c r="I49" s="16"/>
      <c r="J49" s="5">
        <v>500</v>
      </c>
      <c r="K49" s="5">
        <f t="shared" si="2"/>
        <v>9000</v>
      </c>
      <c r="L49" s="5"/>
      <c r="M49" s="5">
        <f t="shared" si="3"/>
        <v>9000</v>
      </c>
      <c r="N49" s="20" t="s">
        <v>169</v>
      </c>
      <c r="O49" s="5"/>
      <c r="P49" s="5"/>
      <c r="Q49" s="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5"/>
      <c r="B51" s="5" t="s">
        <v>36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5"/>
      <c r="B52" s="5"/>
      <c r="C52" s="5" t="s">
        <v>37</v>
      </c>
      <c r="D52" s="5"/>
      <c r="E52" s="5"/>
      <c r="F52" s="5" t="s">
        <v>130</v>
      </c>
      <c r="G52" s="5">
        <v>1</v>
      </c>
      <c r="H52" s="5"/>
      <c r="I52" s="16"/>
      <c r="J52" s="5">
        <v>1500</v>
      </c>
      <c r="K52" s="5">
        <f t="shared" si="2"/>
        <v>1500</v>
      </c>
      <c r="L52" s="5"/>
      <c r="M52" s="5">
        <f t="shared" si="3"/>
        <v>1500</v>
      </c>
      <c r="N52" s="20" t="s">
        <v>170</v>
      </c>
      <c r="O52" s="5"/>
      <c r="P52" s="5"/>
      <c r="Q52" s="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5"/>
      <c r="B53" s="5"/>
      <c r="C53" s="5" t="s">
        <v>38</v>
      </c>
      <c r="D53" s="5"/>
      <c r="E53" s="5"/>
      <c r="F53" s="5" t="s">
        <v>130</v>
      </c>
      <c r="G53" s="5">
        <v>1</v>
      </c>
      <c r="H53" s="5"/>
      <c r="I53" s="16"/>
      <c r="J53" s="5">
        <v>1500</v>
      </c>
      <c r="K53" s="5">
        <f t="shared" si="2"/>
        <v>1500</v>
      </c>
      <c r="L53" s="5"/>
      <c r="M53" s="5">
        <f t="shared" si="3"/>
        <v>1500</v>
      </c>
      <c r="N53" s="20" t="s">
        <v>170</v>
      </c>
      <c r="O53" s="5"/>
      <c r="P53" s="5"/>
      <c r="Q53" s="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5"/>
      <c r="B54" s="5"/>
      <c r="C54" s="5" t="s">
        <v>39</v>
      </c>
      <c r="D54" s="5"/>
      <c r="E54" s="5"/>
      <c r="F54" s="5" t="s">
        <v>130</v>
      </c>
      <c r="G54" s="5">
        <v>1</v>
      </c>
      <c r="H54" s="5"/>
      <c r="I54" s="16"/>
      <c r="J54" s="5">
        <v>1500</v>
      </c>
      <c r="K54" s="5">
        <f t="shared" si="2"/>
        <v>1500</v>
      </c>
      <c r="L54" s="5"/>
      <c r="M54" s="5">
        <f t="shared" si="3"/>
        <v>1500</v>
      </c>
      <c r="N54" s="20" t="s">
        <v>170</v>
      </c>
      <c r="O54" s="5"/>
      <c r="P54" s="5"/>
      <c r="Q54" s="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5"/>
      <c r="B56" s="5" t="s">
        <v>73</v>
      </c>
      <c r="C56" s="5"/>
      <c r="D56" s="5"/>
      <c r="E56" s="5"/>
      <c r="F56" s="5" t="s">
        <v>130</v>
      </c>
      <c r="G56" s="5">
        <v>1</v>
      </c>
      <c r="H56" s="5"/>
      <c r="I56" s="16"/>
      <c r="J56" s="5">
        <v>2250</v>
      </c>
      <c r="K56" s="5">
        <f t="shared" si="2"/>
        <v>2250</v>
      </c>
      <c r="L56" s="5"/>
      <c r="M56" s="5">
        <f t="shared" si="3"/>
        <v>2250</v>
      </c>
      <c r="N56" s="20" t="s">
        <v>167</v>
      </c>
      <c r="O56" s="5"/>
      <c r="P56" s="5"/>
      <c r="Q56" s="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5"/>
      <c r="B58" s="5"/>
      <c r="C58" s="6" t="s">
        <v>132</v>
      </c>
      <c r="D58" s="5"/>
      <c r="E58" s="5"/>
      <c r="F58" s="5"/>
      <c r="G58" s="5"/>
      <c r="H58" s="5"/>
      <c r="I58" s="5"/>
      <c r="J58" s="5"/>
      <c r="K58" s="6">
        <f>SUM(K46:K56)</f>
        <v>20250</v>
      </c>
      <c r="L58" s="6"/>
      <c r="M58" s="6">
        <f t="shared" si="3"/>
        <v>20250</v>
      </c>
      <c r="N58" s="5"/>
      <c r="O58" s="5"/>
      <c r="P58" s="5"/>
      <c r="Q58" s="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5"/>
      <c r="B60" s="5" t="s">
        <v>40</v>
      </c>
      <c r="C60" s="5"/>
      <c r="D60" s="5"/>
      <c r="E60" s="5"/>
      <c r="F60" s="5" t="s">
        <v>134</v>
      </c>
      <c r="G60" s="5">
        <v>1</v>
      </c>
      <c r="H60" s="5"/>
      <c r="I60" s="16"/>
      <c r="J60" s="5">
        <v>3500</v>
      </c>
      <c r="K60" s="5">
        <f>G60*J60-I60</f>
        <v>3500</v>
      </c>
      <c r="L60" s="5"/>
      <c r="M60" s="5">
        <f>K60-L60</f>
        <v>3500</v>
      </c>
      <c r="N60" s="20" t="s">
        <v>173</v>
      </c>
      <c r="O60" s="5"/>
      <c r="P60" s="5"/>
      <c r="Q60" s="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5"/>
      <c r="B62" s="5" t="s">
        <v>41</v>
      </c>
      <c r="C62" s="5"/>
      <c r="D62" s="5"/>
      <c r="E62" s="5"/>
      <c r="F62" s="5" t="s">
        <v>134</v>
      </c>
      <c r="G62" s="5">
        <v>1</v>
      </c>
      <c r="H62" s="5"/>
      <c r="I62" s="16"/>
      <c r="J62" s="5">
        <v>750</v>
      </c>
      <c r="K62" s="5">
        <f aca="true" t="shared" si="4" ref="K62:K69">G62*J62-I62</f>
        <v>750</v>
      </c>
      <c r="L62" s="5"/>
      <c r="M62" s="5">
        <f aca="true" t="shared" si="5" ref="M62:M71">K62-L62</f>
        <v>750</v>
      </c>
      <c r="N62" s="20" t="s">
        <v>175</v>
      </c>
      <c r="O62" s="5"/>
      <c r="P62" s="5"/>
      <c r="Q62" s="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5"/>
      <c r="B63" s="5" t="s">
        <v>42</v>
      </c>
      <c r="C63" s="5"/>
      <c r="D63" s="5"/>
      <c r="E63" s="5"/>
      <c r="F63" s="5" t="s">
        <v>134</v>
      </c>
      <c r="G63" s="5">
        <v>6</v>
      </c>
      <c r="H63" s="5"/>
      <c r="I63" s="16"/>
      <c r="J63" s="5">
        <v>225</v>
      </c>
      <c r="K63" s="5">
        <f t="shared" si="4"/>
        <v>1350</v>
      </c>
      <c r="L63" s="5"/>
      <c r="M63" s="5">
        <f t="shared" si="5"/>
        <v>1350</v>
      </c>
      <c r="N63" s="20" t="s">
        <v>174</v>
      </c>
      <c r="O63" s="5"/>
      <c r="P63" s="5"/>
      <c r="Q63" s="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5"/>
      <c r="B64" s="5" t="s">
        <v>82</v>
      </c>
      <c r="C64" s="5"/>
      <c r="D64" s="5"/>
      <c r="E64" s="5"/>
      <c r="F64" s="5" t="s">
        <v>134</v>
      </c>
      <c r="G64" s="5">
        <v>6</v>
      </c>
      <c r="H64" s="5"/>
      <c r="I64" s="16"/>
      <c r="J64" s="5">
        <v>125</v>
      </c>
      <c r="K64" s="5">
        <f t="shared" si="4"/>
        <v>750</v>
      </c>
      <c r="L64" s="5"/>
      <c r="M64" s="5">
        <f t="shared" si="5"/>
        <v>750</v>
      </c>
      <c r="N64" s="20" t="s">
        <v>175</v>
      </c>
      <c r="O64" s="5"/>
      <c r="P64" s="5"/>
      <c r="Q64" s="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5"/>
      <c r="B66" s="5" t="s">
        <v>50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5"/>
      <c r="B67" s="5"/>
      <c r="C67" s="5" t="s">
        <v>44</v>
      </c>
      <c r="D67" s="5"/>
      <c r="E67" s="5"/>
      <c r="F67" s="5" t="s">
        <v>134</v>
      </c>
      <c r="G67" s="5">
        <v>1</v>
      </c>
      <c r="H67" s="5"/>
      <c r="I67" s="16"/>
      <c r="J67" s="5">
        <v>750</v>
      </c>
      <c r="K67" s="5">
        <f t="shared" si="4"/>
        <v>750</v>
      </c>
      <c r="L67" s="5"/>
      <c r="M67" s="5">
        <f t="shared" si="5"/>
        <v>750</v>
      </c>
      <c r="N67" s="20" t="s">
        <v>171</v>
      </c>
      <c r="O67" s="5"/>
      <c r="P67" s="5"/>
      <c r="Q67" s="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5"/>
      <c r="B68" s="5"/>
      <c r="C68" s="5" t="s">
        <v>45</v>
      </c>
      <c r="D68" s="5"/>
      <c r="E68" s="5"/>
      <c r="F68" s="5" t="s">
        <v>134</v>
      </c>
      <c r="G68" s="5">
        <v>1</v>
      </c>
      <c r="H68" s="5"/>
      <c r="I68" s="16"/>
      <c r="J68" s="5">
        <v>750</v>
      </c>
      <c r="K68" s="5">
        <f t="shared" si="4"/>
        <v>750</v>
      </c>
      <c r="L68" s="5"/>
      <c r="M68" s="5">
        <f t="shared" si="5"/>
        <v>750</v>
      </c>
      <c r="N68" s="20" t="s">
        <v>171</v>
      </c>
      <c r="O68" s="5"/>
      <c r="P68" s="5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5"/>
      <c r="B69" s="5"/>
      <c r="C69" s="5" t="s">
        <v>46</v>
      </c>
      <c r="D69" s="5"/>
      <c r="E69" s="5"/>
      <c r="F69" s="5" t="s">
        <v>134</v>
      </c>
      <c r="G69" s="5">
        <v>1</v>
      </c>
      <c r="H69" s="5"/>
      <c r="I69" s="16"/>
      <c r="J69" s="5">
        <v>750</v>
      </c>
      <c r="K69" s="5">
        <f t="shared" si="4"/>
        <v>750</v>
      </c>
      <c r="L69" s="5"/>
      <c r="M69" s="5">
        <f t="shared" si="5"/>
        <v>750</v>
      </c>
      <c r="N69" s="20" t="s">
        <v>171</v>
      </c>
      <c r="O69" s="5"/>
      <c r="P69" s="5"/>
      <c r="Q69" s="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5"/>
      <c r="B71" s="5"/>
      <c r="C71" s="6" t="s">
        <v>133</v>
      </c>
      <c r="D71" s="5"/>
      <c r="E71" s="5"/>
      <c r="F71" s="5"/>
      <c r="G71" s="5"/>
      <c r="H71" s="5"/>
      <c r="I71" s="5"/>
      <c r="J71" s="5"/>
      <c r="K71" s="6">
        <f>SUM(K60:K69)</f>
        <v>8600</v>
      </c>
      <c r="L71" s="6"/>
      <c r="M71" s="6">
        <f t="shared" si="5"/>
        <v>8600</v>
      </c>
      <c r="N71" s="5"/>
      <c r="O71" s="5"/>
      <c r="P71" s="5"/>
      <c r="Q71" s="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5"/>
      <c r="B73" s="5" t="s">
        <v>51</v>
      </c>
      <c r="C73" s="5"/>
      <c r="D73" s="5"/>
      <c r="E73" s="5"/>
      <c r="F73" s="5" t="s">
        <v>135</v>
      </c>
      <c r="G73" s="5">
        <v>1</v>
      </c>
      <c r="H73" s="5"/>
      <c r="I73" s="16"/>
      <c r="J73" s="5">
        <v>1500</v>
      </c>
      <c r="K73" s="5">
        <f>G73*J73-I73</f>
        <v>1500</v>
      </c>
      <c r="L73" s="5"/>
      <c r="M73" s="5">
        <f>K73-L73</f>
        <v>1500</v>
      </c>
      <c r="N73" s="20" t="s">
        <v>176</v>
      </c>
      <c r="O73" s="5"/>
      <c r="P73" s="5"/>
      <c r="Q73" s="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f aca="true" t="shared" si="6" ref="M74:M82">K74-L74</f>
        <v>0</v>
      </c>
      <c r="N74" s="5"/>
      <c r="O74" s="5"/>
      <c r="P74" s="5"/>
      <c r="Q74" s="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5"/>
      <c r="B75" s="5" t="s">
        <v>124</v>
      </c>
      <c r="C75" s="5"/>
      <c r="D75" s="5"/>
      <c r="E75" s="5"/>
      <c r="F75" s="5" t="s">
        <v>135</v>
      </c>
      <c r="G75" s="5">
        <v>1</v>
      </c>
      <c r="H75" s="5"/>
      <c r="I75" s="16"/>
      <c r="J75" s="5">
        <v>2000</v>
      </c>
      <c r="K75" s="5">
        <f aca="true" t="shared" si="7" ref="K75:K80">G75*J75-I75</f>
        <v>2000</v>
      </c>
      <c r="L75" s="5"/>
      <c r="M75" s="5">
        <f t="shared" si="6"/>
        <v>2000</v>
      </c>
      <c r="N75" s="20" t="s">
        <v>177</v>
      </c>
      <c r="O75" s="5"/>
      <c r="P75" s="5"/>
      <c r="Q75" s="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5"/>
      <c r="B77" s="5" t="s">
        <v>52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5"/>
      <c r="B78" s="5"/>
      <c r="C78" s="5" t="s">
        <v>53</v>
      </c>
      <c r="D78" s="5"/>
      <c r="E78" s="5"/>
      <c r="F78" s="5" t="s">
        <v>135</v>
      </c>
      <c r="G78" s="5">
        <v>1</v>
      </c>
      <c r="H78" s="5"/>
      <c r="I78" s="16"/>
      <c r="J78" s="5">
        <v>500</v>
      </c>
      <c r="K78" s="5">
        <f t="shared" si="7"/>
        <v>500</v>
      </c>
      <c r="L78" s="5"/>
      <c r="M78" s="5">
        <f t="shared" si="6"/>
        <v>500</v>
      </c>
      <c r="N78" s="20" t="s">
        <v>178</v>
      </c>
      <c r="O78" s="5"/>
      <c r="P78" s="5"/>
      <c r="Q78" s="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5"/>
      <c r="B79" s="5"/>
      <c r="C79" s="5" t="s">
        <v>54</v>
      </c>
      <c r="D79" s="5"/>
      <c r="E79" s="5"/>
      <c r="F79" s="5" t="s">
        <v>135</v>
      </c>
      <c r="G79" s="5">
        <v>1</v>
      </c>
      <c r="H79" s="5"/>
      <c r="I79" s="16"/>
      <c r="J79" s="5">
        <v>300</v>
      </c>
      <c r="K79" s="5">
        <f t="shared" si="7"/>
        <v>300</v>
      </c>
      <c r="L79" s="5"/>
      <c r="M79" s="5">
        <f t="shared" si="6"/>
        <v>300</v>
      </c>
      <c r="N79" s="20" t="s">
        <v>178</v>
      </c>
      <c r="O79" s="5"/>
      <c r="P79" s="5"/>
      <c r="Q79" s="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5"/>
      <c r="B80" s="5"/>
      <c r="C80" s="5" t="s">
        <v>55</v>
      </c>
      <c r="D80" s="5"/>
      <c r="E80" s="5"/>
      <c r="F80" s="5" t="s">
        <v>135</v>
      </c>
      <c r="G80" s="5">
        <v>1</v>
      </c>
      <c r="H80" s="5"/>
      <c r="I80" s="16"/>
      <c r="J80" s="5">
        <v>300</v>
      </c>
      <c r="K80" s="5">
        <f t="shared" si="7"/>
        <v>300</v>
      </c>
      <c r="L80" s="5"/>
      <c r="M80" s="5">
        <f t="shared" si="6"/>
        <v>300</v>
      </c>
      <c r="N80" s="20" t="s">
        <v>178</v>
      </c>
      <c r="O80" s="5"/>
      <c r="P80" s="5"/>
      <c r="Q80" s="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5"/>
      <c r="B82" s="5"/>
      <c r="C82" s="6" t="s">
        <v>137</v>
      </c>
      <c r="D82" s="5"/>
      <c r="E82" s="5"/>
      <c r="F82" s="5"/>
      <c r="G82" s="5"/>
      <c r="H82" s="5"/>
      <c r="I82" s="5"/>
      <c r="J82" s="5"/>
      <c r="K82" s="6">
        <f>SUM(K73:K80)</f>
        <v>4600</v>
      </c>
      <c r="L82" s="6"/>
      <c r="M82" s="6">
        <f t="shared" si="6"/>
        <v>4600</v>
      </c>
      <c r="N82" s="5"/>
      <c r="O82" s="5"/>
      <c r="P82" s="5"/>
      <c r="Q82" s="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5"/>
      <c r="B84" s="5" t="s">
        <v>74</v>
      </c>
      <c r="C84" s="5"/>
      <c r="D84" s="5"/>
      <c r="E84" s="5"/>
      <c r="F84" s="5" t="s">
        <v>143</v>
      </c>
      <c r="G84" s="5">
        <v>1</v>
      </c>
      <c r="H84" s="5"/>
      <c r="I84" s="16"/>
      <c r="J84" s="5">
        <v>1500</v>
      </c>
      <c r="K84" s="5">
        <f>G84*J84-I84</f>
        <v>1500</v>
      </c>
      <c r="L84" s="5"/>
      <c r="M84" s="5">
        <f>K84-L84</f>
        <v>1500</v>
      </c>
      <c r="N84" s="20" t="s">
        <v>181</v>
      </c>
      <c r="O84" s="5"/>
      <c r="P84" s="5"/>
      <c r="Q84" s="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5"/>
      <c r="B85" s="5" t="s">
        <v>75</v>
      </c>
      <c r="C85" s="5"/>
      <c r="D85" s="5"/>
      <c r="E85" s="5"/>
      <c r="F85" s="5" t="s">
        <v>143</v>
      </c>
      <c r="G85" s="5">
        <v>1</v>
      </c>
      <c r="H85" s="5"/>
      <c r="I85" s="16"/>
      <c r="J85" s="5">
        <v>1500</v>
      </c>
      <c r="K85" s="5">
        <f aca="true" t="shared" si="8" ref="K85:K92">G85*J85-I85</f>
        <v>1500</v>
      </c>
      <c r="L85" s="5"/>
      <c r="M85" s="5">
        <f aca="true" t="shared" si="9" ref="M85:M92">K85-L85</f>
        <v>1500</v>
      </c>
      <c r="N85" s="20" t="s">
        <v>182</v>
      </c>
      <c r="O85" s="5"/>
      <c r="P85" s="5"/>
      <c r="Q85" s="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5"/>
      <c r="B86" s="5" t="s">
        <v>76</v>
      </c>
      <c r="C86" s="5"/>
      <c r="D86" s="5"/>
      <c r="E86" s="5"/>
      <c r="F86" s="5" t="s">
        <v>143</v>
      </c>
      <c r="G86" s="5">
        <v>1</v>
      </c>
      <c r="H86" s="5"/>
      <c r="I86" s="16"/>
      <c r="J86" s="5">
        <v>900</v>
      </c>
      <c r="K86" s="5">
        <f t="shared" si="8"/>
        <v>900</v>
      </c>
      <c r="L86" s="5"/>
      <c r="M86" s="5">
        <f t="shared" si="9"/>
        <v>900</v>
      </c>
      <c r="N86" s="20" t="s">
        <v>183</v>
      </c>
      <c r="O86" s="5"/>
      <c r="P86" s="5"/>
      <c r="Q86" s="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5"/>
      <c r="B87" s="5" t="s">
        <v>77</v>
      </c>
      <c r="C87" s="5"/>
      <c r="D87" s="5"/>
      <c r="E87" s="5"/>
      <c r="F87" s="5" t="s">
        <v>143</v>
      </c>
      <c r="G87" s="5">
        <v>1</v>
      </c>
      <c r="H87" s="5"/>
      <c r="I87" s="16"/>
      <c r="J87" s="5">
        <v>900</v>
      </c>
      <c r="K87" s="5">
        <f t="shared" si="8"/>
        <v>900</v>
      </c>
      <c r="L87" s="5"/>
      <c r="M87" s="5">
        <f t="shared" si="9"/>
        <v>900</v>
      </c>
      <c r="N87" s="20" t="s">
        <v>184</v>
      </c>
      <c r="O87" s="5"/>
      <c r="P87" s="5"/>
      <c r="Q87" s="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5"/>
      <c r="B89" s="5" t="s">
        <v>56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5"/>
      <c r="B90" s="5"/>
      <c r="C90" s="5" t="s">
        <v>57</v>
      </c>
      <c r="D90" s="5"/>
      <c r="E90" s="5"/>
      <c r="F90" s="5" t="s">
        <v>143</v>
      </c>
      <c r="G90" s="5">
        <v>1</v>
      </c>
      <c r="H90" s="5"/>
      <c r="I90" s="16"/>
      <c r="J90" s="5">
        <v>500</v>
      </c>
      <c r="K90" s="5">
        <f t="shared" si="8"/>
        <v>500</v>
      </c>
      <c r="L90" s="5"/>
      <c r="M90" s="5">
        <f t="shared" si="9"/>
        <v>500</v>
      </c>
      <c r="N90" s="20" t="s">
        <v>180</v>
      </c>
      <c r="O90" s="5"/>
      <c r="P90" s="5"/>
      <c r="Q90" s="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5"/>
      <c r="B91" s="5"/>
      <c r="C91" s="5" t="s">
        <v>58</v>
      </c>
      <c r="D91" s="5"/>
      <c r="E91" s="5"/>
      <c r="F91" s="5" t="s">
        <v>143</v>
      </c>
      <c r="G91" s="5">
        <v>1</v>
      </c>
      <c r="H91" s="5"/>
      <c r="I91" s="16"/>
      <c r="J91" s="5">
        <v>300</v>
      </c>
      <c r="K91" s="5">
        <f t="shared" si="8"/>
        <v>300</v>
      </c>
      <c r="L91" s="5"/>
      <c r="M91" s="5">
        <f t="shared" si="9"/>
        <v>300</v>
      </c>
      <c r="N91" s="20" t="s">
        <v>180</v>
      </c>
      <c r="O91" s="5"/>
      <c r="P91" s="5"/>
      <c r="Q91" s="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5"/>
      <c r="B92" s="5"/>
      <c r="C92" s="5" t="s">
        <v>59</v>
      </c>
      <c r="D92" s="5"/>
      <c r="E92" s="5"/>
      <c r="F92" s="5" t="s">
        <v>143</v>
      </c>
      <c r="G92" s="5">
        <v>1</v>
      </c>
      <c r="H92" s="5"/>
      <c r="I92" s="16"/>
      <c r="J92" s="5">
        <v>300</v>
      </c>
      <c r="K92" s="5">
        <f t="shared" si="8"/>
        <v>300</v>
      </c>
      <c r="L92" s="5"/>
      <c r="M92" s="5">
        <f t="shared" si="9"/>
        <v>300</v>
      </c>
      <c r="N92" s="20" t="s">
        <v>180</v>
      </c>
      <c r="O92" s="5"/>
      <c r="P92" s="5"/>
      <c r="Q92" s="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5"/>
      <c r="B94" s="5"/>
      <c r="C94" s="6" t="s">
        <v>142</v>
      </c>
      <c r="D94" s="5"/>
      <c r="E94" s="5"/>
      <c r="F94" s="5"/>
      <c r="G94" s="5"/>
      <c r="H94" s="5"/>
      <c r="I94" s="5"/>
      <c r="J94" s="5"/>
      <c r="K94" s="6">
        <f>SUM(K84:K92)</f>
        <v>5900</v>
      </c>
      <c r="L94" s="6"/>
      <c r="M94" s="6">
        <f>SUM(M84:M92)</f>
        <v>5900</v>
      </c>
      <c r="N94" s="5"/>
      <c r="O94" s="5"/>
      <c r="P94" s="5"/>
      <c r="Q94" s="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5"/>
      <c r="B96" s="5" t="s">
        <v>60</v>
      </c>
      <c r="C96" s="5"/>
      <c r="D96" s="5"/>
      <c r="E96" s="5"/>
      <c r="F96" s="5" t="s">
        <v>136</v>
      </c>
      <c r="G96" s="5">
        <v>1</v>
      </c>
      <c r="H96" s="5"/>
      <c r="I96" s="16"/>
      <c r="J96" s="5">
        <v>2000</v>
      </c>
      <c r="K96" s="5">
        <f>G96*J96-I96</f>
        <v>2000</v>
      </c>
      <c r="L96" s="5"/>
      <c r="M96" s="5">
        <f aca="true" t="shared" si="10" ref="M96:M101">K96-L96</f>
        <v>2000</v>
      </c>
      <c r="N96" s="20" t="s">
        <v>187</v>
      </c>
      <c r="O96" s="5"/>
      <c r="P96" s="5"/>
      <c r="Q96" s="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5"/>
      <c r="B97" s="5" t="s">
        <v>62</v>
      </c>
      <c r="C97" s="5"/>
      <c r="D97" s="5"/>
      <c r="E97" s="5"/>
      <c r="F97" s="5" t="s">
        <v>136</v>
      </c>
      <c r="G97" s="5">
        <v>1</v>
      </c>
      <c r="H97" s="5"/>
      <c r="I97" s="16"/>
      <c r="J97" s="5">
        <v>1000</v>
      </c>
      <c r="K97" s="5">
        <f aca="true" t="shared" si="11" ref="K97:K103">G97*J97-I97</f>
        <v>1000</v>
      </c>
      <c r="L97" s="5"/>
      <c r="M97" s="5">
        <f t="shared" si="10"/>
        <v>1000</v>
      </c>
      <c r="N97" s="20" t="s">
        <v>192</v>
      </c>
      <c r="O97" s="5"/>
      <c r="P97" s="5"/>
      <c r="Q97" s="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5"/>
      <c r="B98" s="5" t="s">
        <v>78</v>
      </c>
      <c r="C98" s="5"/>
      <c r="D98" s="5"/>
      <c r="E98" s="5"/>
      <c r="F98" s="5" t="s">
        <v>136</v>
      </c>
      <c r="G98" s="5">
        <v>1</v>
      </c>
      <c r="H98" s="5"/>
      <c r="I98" s="16"/>
      <c r="J98" s="5">
        <v>800</v>
      </c>
      <c r="K98" s="5">
        <f t="shared" si="11"/>
        <v>800</v>
      </c>
      <c r="L98" s="5"/>
      <c r="M98" s="5">
        <f t="shared" si="10"/>
        <v>800</v>
      </c>
      <c r="N98" s="20" t="s">
        <v>186</v>
      </c>
      <c r="O98" s="5"/>
      <c r="P98" s="5"/>
      <c r="Q98" s="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5"/>
      <c r="B100" s="5" t="s">
        <v>63</v>
      </c>
      <c r="C100" s="5"/>
      <c r="D100" s="5"/>
      <c r="E100" s="5"/>
      <c r="F100" s="5" t="s">
        <v>136</v>
      </c>
      <c r="G100" s="5">
        <v>1</v>
      </c>
      <c r="H100" s="5"/>
      <c r="I100" s="16"/>
      <c r="J100" s="5">
        <v>2500</v>
      </c>
      <c r="K100" s="5">
        <f t="shared" si="11"/>
        <v>2500</v>
      </c>
      <c r="L100" s="5"/>
      <c r="M100" s="5">
        <f t="shared" si="10"/>
        <v>2500</v>
      </c>
      <c r="N100" s="20" t="s">
        <v>191</v>
      </c>
      <c r="O100" s="5"/>
      <c r="P100" s="5"/>
      <c r="Q100" s="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5"/>
      <c r="B101" s="5" t="s">
        <v>64</v>
      </c>
      <c r="C101" s="5"/>
      <c r="D101" s="5"/>
      <c r="E101" s="5"/>
      <c r="F101" s="5" t="s">
        <v>136</v>
      </c>
      <c r="G101" s="5">
        <v>1</v>
      </c>
      <c r="H101" s="5"/>
      <c r="I101" s="16"/>
      <c r="J101" s="5">
        <v>2000</v>
      </c>
      <c r="K101" s="5">
        <f t="shared" si="11"/>
        <v>2000</v>
      </c>
      <c r="L101" s="5"/>
      <c r="M101" s="5">
        <f t="shared" si="10"/>
        <v>2000</v>
      </c>
      <c r="N101" s="20" t="s">
        <v>193</v>
      </c>
      <c r="O101" s="5"/>
      <c r="P101" s="5"/>
      <c r="Q101" s="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5"/>
      <c r="B103" s="5" t="s">
        <v>89</v>
      </c>
      <c r="C103" s="5"/>
      <c r="D103" s="5"/>
      <c r="E103" s="5"/>
      <c r="F103" s="5" t="s">
        <v>136</v>
      </c>
      <c r="G103" s="5">
        <v>1</v>
      </c>
      <c r="H103" s="5"/>
      <c r="I103" s="16"/>
      <c r="J103" s="5">
        <v>4000</v>
      </c>
      <c r="K103" s="5">
        <f t="shared" si="11"/>
        <v>4000</v>
      </c>
      <c r="L103" s="5"/>
      <c r="M103" s="5">
        <f>K103-L103</f>
        <v>4000</v>
      </c>
      <c r="N103" s="20" t="s">
        <v>185</v>
      </c>
      <c r="O103" s="5"/>
      <c r="P103" s="5"/>
      <c r="Q103" s="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5"/>
      <c r="B105" s="5"/>
      <c r="C105" s="6" t="s">
        <v>138</v>
      </c>
      <c r="D105" s="5"/>
      <c r="E105" s="5"/>
      <c r="F105" s="5"/>
      <c r="G105" s="5"/>
      <c r="H105" s="5"/>
      <c r="I105" s="5"/>
      <c r="J105" s="5"/>
      <c r="K105" s="6">
        <f>SUM(K96:K103)</f>
        <v>12300</v>
      </c>
      <c r="L105" s="6"/>
      <c r="M105" s="6">
        <f>SUM(M96:M103)</f>
        <v>12300</v>
      </c>
      <c r="N105" s="5"/>
      <c r="O105" s="5"/>
      <c r="P105" s="5"/>
      <c r="Q105" s="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5"/>
      <c r="B107" s="5" t="s">
        <v>65</v>
      </c>
      <c r="C107" s="5"/>
      <c r="D107" s="5"/>
      <c r="E107" s="5"/>
      <c r="F107" s="5" t="s">
        <v>139</v>
      </c>
      <c r="G107" s="5">
        <v>1</v>
      </c>
      <c r="H107" s="5"/>
      <c r="I107" s="16"/>
      <c r="J107" s="5">
        <v>850</v>
      </c>
      <c r="K107" s="5">
        <f>G107*J107-I107</f>
        <v>850</v>
      </c>
      <c r="L107" s="5"/>
      <c r="M107" s="5">
        <f>K107-L107</f>
        <v>850</v>
      </c>
      <c r="N107" s="20" t="s">
        <v>201</v>
      </c>
      <c r="O107" s="5"/>
      <c r="P107" s="5"/>
      <c r="Q107" s="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5"/>
      <c r="B108" s="5" t="s">
        <v>66</v>
      </c>
      <c r="C108" s="5"/>
      <c r="D108" s="5"/>
      <c r="E108" s="5"/>
      <c r="F108" s="5" t="s">
        <v>139</v>
      </c>
      <c r="G108" s="5">
        <v>1</v>
      </c>
      <c r="H108" s="5"/>
      <c r="I108" s="16"/>
      <c r="J108" s="5">
        <v>3000</v>
      </c>
      <c r="K108" s="5">
        <f>G108*J108-I108</f>
        <v>3000</v>
      </c>
      <c r="L108" s="5"/>
      <c r="M108" s="5">
        <f>K108-L108</f>
        <v>3000</v>
      </c>
      <c r="N108" s="20" t="s">
        <v>193</v>
      </c>
      <c r="O108" s="5"/>
      <c r="P108" s="5"/>
      <c r="Q108" s="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5"/>
      <c r="B110" s="5" t="s">
        <v>79</v>
      </c>
      <c r="C110" s="5"/>
      <c r="D110" s="5"/>
      <c r="E110" s="5"/>
      <c r="F110" s="5" t="s">
        <v>139</v>
      </c>
      <c r="G110" s="5">
        <v>1</v>
      </c>
      <c r="H110" s="5"/>
      <c r="I110" s="16"/>
      <c r="J110" s="5">
        <v>2500</v>
      </c>
      <c r="K110" s="5">
        <f>G110*J110-I110</f>
        <v>2500</v>
      </c>
      <c r="L110" s="5"/>
      <c r="M110" s="5">
        <f>K110-L110</f>
        <v>2500</v>
      </c>
      <c r="N110" s="20" t="s">
        <v>189</v>
      </c>
      <c r="O110" s="5"/>
      <c r="P110" s="5"/>
      <c r="Q110" s="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5"/>
      <c r="B111" s="5" t="s">
        <v>80</v>
      </c>
      <c r="C111" s="5"/>
      <c r="D111" s="5"/>
      <c r="E111" s="5"/>
      <c r="F111" s="5" t="s">
        <v>139</v>
      </c>
      <c r="G111" s="5">
        <v>1</v>
      </c>
      <c r="H111" s="5"/>
      <c r="I111" s="16"/>
      <c r="J111" s="5">
        <v>1500</v>
      </c>
      <c r="K111" s="5">
        <f>G111*J111-I111</f>
        <v>1500</v>
      </c>
      <c r="L111" s="5"/>
      <c r="M111" s="5">
        <f>K111-L111</f>
        <v>1500</v>
      </c>
      <c r="N111" s="20" t="s">
        <v>190</v>
      </c>
      <c r="O111" s="5"/>
      <c r="P111" s="5"/>
      <c r="Q111" s="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5"/>
      <c r="B112" s="5" t="s">
        <v>125</v>
      </c>
      <c r="C112" s="5"/>
      <c r="D112" s="5"/>
      <c r="E112" s="5"/>
      <c r="F112" s="5" t="s">
        <v>139</v>
      </c>
      <c r="G112" s="5">
        <v>1</v>
      </c>
      <c r="H112" s="5"/>
      <c r="I112" s="16"/>
      <c r="J112" s="5">
        <v>2000</v>
      </c>
      <c r="K112" s="5">
        <f>G112*J112-I112</f>
        <v>2000</v>
      </c>
      <c r="L112" s="5"/>
      <c r="M112" s="5">
        <f>K112-L112</f>
        <v>2000</v>
      </c>
      <c r="N112" s="20" t="s">
        <v>188</v>
      </c>
      <c r="O112" s="5"/>
      <c r="P112" s="5"/>
      <c r="Q112" s="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5"/>
      <c r="B114" s="5"/>
      <c r="C114" s="6" t="s">
        <v>140</v>
      </c>
      <c r="D114" s="5"/>
      <c r="E114" s="5"/>
      <c r="F114" s="5"/>
      <c r="G114" s="5"/>
      <c r="H114" s="5"/>
      <c r="I114" s="5"/>
      <c r="J114" s="5"/>
      <c r="K114" s="6">
        <f>SUM(K107:K112)</f>
        <v>9850</v>
      </c>
      <c r="L114" s="6"/>
      <c r="M114" s="6">
        <f>SUM(M107:M112)</f>
        <v>9850</v>
      </c>
      <c r="N114" s="5"/>
      <c r="O114" s="5"/>
      <c r="P114" s="5"/>
      <c r="Q114" s="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5"/>
      <c r="B116" s="6" t="s">
        <v>15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5"/>
      <c r="B117" s="5"/>
      <c r="C117" s="5"/>
      <c r="D117" s="5"/>
      <c r="E117" s="24" t="s">
        <v>141</v>
      </c>
      <c r="G117" s="12" t="s">
        <v>100</v>
      </c>
      <c r="H117" s="12" t="s">
        <v>101</v>
      </c>
      <c r="I117" s="12" t="s">
        <v>102</v>
      </c>
      <c r="J117" s="12" t="s">
        <v>103</v>
      </c>
      <c r="K117" s="12" t="s">
        <v>104</v>
      </c>
      <c r="L117" s="12" t="s">
        <v>105</v>
      </c>
      <c r="M117" s="12" t="s">
        <v>7</v>
      </c>
      <c r="N117" s="5"/>
      <c r="O117" s="5"/>
      <c r="P117" s="5"/>
      <c r="Q117" s="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5"/>
      <c r="B118" s="5"/>
      <c r="C118" s="5" t="s">
        <v>30</v>
      </c>
      <c r="D118" s="5"/>
      <c r="E118" s="25" t="s">
        <v>150</v>
      </c>
      <c r="F118" s="5"/>
      <c r="G118" s="5">
        <f>((G119+G120+G121+G122+G123)/5)*1.1</f>
        <v>2090</v>
      </c>
      <c r="H118" s="16">
        <v>2090</v>
      </c>
      <c r="I118" s="16">
        <v>2152.7</v>
      </c>
      <c r="J118" s="16">
        <v>2152.7</v>
      </c>
      <c r="K118" s="16">
        <v>2152.7</v>
      </c>
      <c r="L118" s="16">
        <v>2152.7</v>
      </c>
      <c r="M118" s="5">
        <f aca="true" t="shared" si="12" ref="M118:M123">SUM(G118:L118)</f>
        <v>12790.8</v>
      </c>
      <c r="N118" s="20"/>
      <c r="O118" s="5"/>
      <c r="P118" s="5"/>
      <c r="Q118" s="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5"/>
      <c r="B119" s="5"/>
      <c r="C119" s="5" t="s">
        <v>31</v>
      </c>
      <c r="D119" s="5"/>
      <c r="E119" s="25" t="s">
        <v>151</v>
      </c>
      <c r="F119" s="5"/>
      <c r="G119" s="16">
        <v>1900</v>
      </c>
      <c r="H119" s="16">
        <v>1900</v>
      </c>
      <c r="I119" s="16">
        <v>1957</v>
      </c>
      <c r="J119" s="16">
        <v>1957</v>
      </c>
      <c r="K119" s="16">
        <v>1957</v>
      </c>
      <c r="L119" s="16">
        <v>1957</v>
      </c>
      <c r="M119" s="5">
        <f t="shared" si="12"/>
        <v>11628</v>
      </c>
      <c r="N119" s="20"/>
      <c r="O119" s="5"/>
      <c r="P119" s="5"/>
      <c r="Q119" s="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5"/>
      <c r="B120" s="5"/>
      <c r="C120" s="5" t="s">
        <v>94</v>
      </c>
      <c r="D120" s="5"/>
      <c r="E120" s="25" t="s">
        <v>152</v>
      </c>
      <c r="F120" s="5"/>
      <c r="G120" s="5">
        <f>(G119+G121+G122+G123)/4</f>
        <v>1900</v>
      </c>
      <c r="H120" s="16">
        <v>1900</v>
      </c>
      <c r="I120" s="16">
        <v>1957</v>
      </c>
      <c r="J120" s="16">
        <v>1957</v>
      </c>
      <c r="K120" s="16">
        <v>1957</v>
      </c>
      <c r="L120" s="16">
        <v>1957</v>
      </c>
      <c r="M120" s="5">
        <f t="shared" si="12"/>
        <v>11628</v>
      </c>
      <c r="N120" s="20"/>
      <c r="O120" s="5"/>
      <c r="P120" s="5"/>
      <c r="Q120" s="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5"/>
      <c r="B121" s="5"/>
      <c r="C121" s="5" t="s">
        <v>32</v>
      </c>
      <c r="D121" s="5"/>
      <c r="E121" s="25" t="s">
        <v>153</v>
      </c>
      <c r="F121" s="5"/>
      <c r="G121" s="16">
        <v>1900</v>
      </c>
      <c r="H121" s="16">
        <v>1900</v>
      </c>
      <c r="I121" s="16">
        <v>1957</v>
      </c>
      <c r="J121" s="16">
        <v>1957</v>
      </c>
      <c r="K121" s="16">
        <v>1957</v>
      </c>
      <c r="L121" s="16">
        <v>1957</v>
      </c>
      <c r="M121" s="5">
        <f t="shared" si="12"/>
        <v>11628</v>
      </c>
      <c r="N121" s="20"/>
      <c r="O121" s="5"/>
      <c r="P121" s="5"/>
      <c r="Q121" s="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5"/>
      <c r="B122" s="5"/>
      <c r="C122" s="5" t="s">
        <v>122</v>
      </c>
      <c r="D122" s="5"/>
      <c r="E122" s="25" t="s">
        <v>157</v>
      </c>
      <c r="F122" s="5"/>
      <c r="G122" s="16">
        <v>1900</v>
      </c>
      <c r="H122" s="16">
        <v>1900</v>
      </c>
      <c r="I122" s="16">
        <v>1900</v>
      </c>
      <c r="J122" s="16">
        <v>1900</v>
      </c>
      <c r="K122" s="16">
        <v>1900</v>
      </c>
      <c r="L122" s="16">
        <v>1957</v>
      </c>
      <c r="M122" s="5">
        <f t="shared" si="12"/>
        <v>11457</v>
      </c>
      <c r="N122" s="20"/>
      <c r="O122" s="5"/>
      <c r="P122" s="5"/>
      <c r="Q122" s="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5"/>
      <c r="B123" s="5"/>
      <c r="C123" s="5" t="s">
        <v>121</v>
      </c>
      <c r="D123" s="5"/>
      <c r="E123" s="25" t="s">
        <v>157</v>
      </c>
      <c r="F123" s="5"/>
      <c r="G123" s="16">
        <v>1900</v>
      </c>
      <c r="H123" s="16">
        <v>1900</v>
      </c>
      <c r="I123" s="16">
        <v>1900</v>
      </c>
      <c r="J123" s="16">
        <v>1900</v>
      </c>
      <c r="K123" s="16">
        <v>1900</v>
      </c>
      <c r="L123" s="16">
        <v>1957</v>
      </c>
      <c r="M123" s="5">
        <f t="shared" si="12"/>
        <v>11457</v>
      </c>
      <c r="N123" s="20"/>
      <c r="O123" s="5"/>
      <c r="P123" s="5"/>
      <c r="Q123" s="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5"/>
      <c r="B125" s="5"/>
      <c r="C125" s="5"/>
      <c r="D125" s="2" t="s">
        <v>106</v>
      </c>
      <c r="E125" s="5"/>
      <c r="F125" s="5"/>
      <c r="G125" s="2">
        <f>SUM(G118:G123)</f>
        <v>11590</v>
      </c>
      <c r="H125" s="2">
        <f aca="true" t="shared" si="13" ref="H125:M125">SUM(H118:H123)</f>
        <v>11590</v>
      </c>
      <c r="I125" s="2">
        <f t="shared" si="13"/>
        <v>11823.7</v>
      </c>
      <c r="J125" s="2">
        <f t="shared" si="13"/>
        <v>11823.7</v>
      </c>
      <c r="K125" s="2">
        <f t="shared" si="13"/>
        <v>11823.7</v>
      </c>
      <c r="L125" s="2">
        <f t="shared" si="13"/>
        <v>11937.7</v>
      </c>
      <c r="M125" s="2">
        <f t="shared" si="13"/>
        <v>70588.8</v>
      </c>
      <c r="N125" s="5"/>
      <c r="O125" s="5"/>
      <c r="P125" s="5"/>
      <c r="Q125" s="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5"/>
      <c r="B127" s="8" t="s">
        <v>126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5"/>
      <c r="B128" s="8" t="s">
        <v>107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5"/>
      <c r="B130" s="6" t="s">
        <v>25</v>
      </c>
      <c r="C130" s="5"/>
      <c r="D130" s="5"/>
      <c r="E130" s="5"/>
      <c r="F130" s="5"/>
      <c r="G130" s="5"/>
      <c r="H130" s="7" t="s">
        <v>27</v>
      </c>
      <c r="I130" s="7" t="s">
        <v>28</v>
      </c>
      <c r="J130" s="7" t="s">
        <v>7</v>
      </c>
      <c r="K130" s="13" t="s">
        <v>108</v>
      </c>
      <c r="L130" s="5"/>
      <c r="M130" s="5"/>
      <c r="N130" s="5"/>
      <c r="O130" s="5"/>
      <c r="P130" s="5"/>
      <c r="Q130" s="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5"/>
      <c r="B131" s="5"/>
      <c r="C131" s="5" t="s">
        <v>20</v>
      </c>
      <c r="D131" s="5"/>
      <c r="E131" s="5"/>
      <c r="F131" s="5"/>
      <c r="G131" s="5"/>
      <c r="H131" s="5"/>
      <c r="I131" s="16"/>
      <c r="J131" s="5">
        <f aca="true" t="shared" si="14" ref="J131:J136">I131</f>
        <v>0</v>
      </c>
      <c r="K131" s="5"/>
      <c r="L131" s="5"/>
      <c r="M131" s="5"/>
      <c r="N131" s="20"/>
      <c r="O131" s="5"/>
      <c r="P131" s="5"/>
      <c r="Q131" s="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5"/>
      <c r="B132" s="5"/>
      <c r="C132" s="5" t="s">
        <v>21</v>
      </c>
      <c r="D132" s="5"/>
      <c r="E132" s="9"/>
      <c r="F132" s="5"/>
      <c r="G132" s="5"/>
      <c r="H132" s="5"/>
      <c r="I132" s="16"/>
      <c r="J132" s="5">
        <f t="shared" si="14"/>
        <v>0</v>
      </c>
      <c r="K132" s="5"/>
      <c r="L132" s="5"/>
      <c r="M132" s="5"/>
      <c r="N132" s="20"/>
      <c r="O132" s="5"/>
      <c r="P132" s="5"/>
      <c r="Q132" s="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5"/>
      <c r="B133" s="5"/>
      <c r="C133" s="5" t="s">
        <v>22</v>
      </c>
      <c r="D133" s="5"/>
      <c r="E133" s="5"/>
      <c r="F133" s="5"/>
      <c r="G133" s="5"/>
      <c r="H133" s="5"/>
      <c r="I133" s="16"/>
      <c r="J133" s="5">
        <f t="shared" si="14"/>
        <v>0</v>
      </c>
      <c r="K133" s="5"/>
      <c r="L133" s="5"/>
      <c r="M133" s="5"/>
      <c r="N133" s="20"/>
      <c r="O133" s="5"/>
      <c r="P133" s="5"/>
      <c r="Q133" s="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5"/>
      <c r="B134" s="5"/>
      <c r="C134" s="5" t="s">
        <v>23</v>
      </c>
      <c r="D134" s="5"/>
      <c r="E134" s="5"/>
      <c r="F134" s="5"/>
      <c r="G134" s="5"/>
      <c r="H134" s="5"/>
      <c r="I134" s="16"/>
      <c r="J134" s="5">
        <f t="shared" si="14"/>
        <v>0</v>
      </c>
      <c r="K134" s="5"/>
      <c r="L134" s="5"/>
      <c r="M134" s="5"/>
      <c r="N134" s="20"/>
      <c r="O134" s="5"/>
      <c r="P134" s="5"/>
      <c r="Q134" s="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5"/>
      <c r="B135" s="5"/>
      <c r="C135" s="5" t="s">
        <v>24</v>
      </c>
      <c r="D135" s="5"/>
      <c r="E135" s="5"/>
      <c r="F135" s="5"/>
      <c r="G135" s="5"/>
      <c r="H135" s="5"/>
      <c r="I135" s="16"/>
      <c r="J135" s="5">
        <f t="shared" si="14"/>
        <v>0</v>
      </c>
      <c r="K135" s="5"/>
      <c r="L135" s="5"/>
      <c r="M135" s="5"/>
      <c r="N135" s="20"/>
      <c r="O135" s="5"/>
      <c r="P135" s="5"/>
      <c r="Q135" s="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5"/>
      <c r="B136" s="5"/>
      <c r="C136" s="5" t="s">
        <v>88</v>
      </c>
      <c r="D136" s="5"/>
      <c r="E136" s="5"/>
      <c r="F136" s="5"/>
      <c r="G136" s="5"/>
      <c r="H136" s="5"/>
      <c r="I136" s="16"/>
      <c r="J136" s="5">
        <f t="shared" si="14"/>
        <v>0</v>
      </c>
      <c r="K136" s="5"/>
      <c r="L136" s="5"/>
      <c r="M136" s="5"/>
      <c r="N136" s="20"/>
      <c r="O136" s="5"/>
      <c r="P136" s="5"/>
      <c r="Q136" s="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5"/>
      <c r="B138" s="5"/>
      <c r="C138" s="5" t="s">
        <v>35</v>
      </c>
      <c r="D138" s="5"/>
      <c r="E138" s="5"/>
      <c r="F138" s="5"/>
      <c r="G138" s="5"/>
      <c r="H138" s="5"/>
      <c r="I138" s="16"/>
      <c r="J138" s="5">
        <f>I138</f>
        <v>0</v>
      </c>
      <c r="K138" s="5"/>
      <c r="L138" s="5"/>
      <c r="M138" s="5"/>
      <c r="N138" s="20"/>
      <c r="O138" s="5"/>
      <c r="P138" s="5"/>
      <c r="Q138" s="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5"/>
      <c r="B139" s="5"/>
      <c r="C139" s="5" t="s">
        <v>69</v>
      </c>
      <c r="D139" s="5"/>
      <c r="E139" s="5"/>
      <c r="F139" s="5"/>
      <c r="G139" s="5"/>
      <c r="H139" s="5"/>
      <c r="I139" s="16"/>
      <c r="J139" s="5">
        <f>I139</f>
        <v>0</v>
      </c>
      <c r="K139" s="5"/>
      <c r="L139" s="5"/>
      <c r="M139" s="5"/>
      <c r="N139" s="20"/>
      <c r="O139" s="5"/>
      <c r="P139" s="5"/>
      <c r="Q139" s="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17" ht="15">
      <c r="A140" s="5"/>
      <c r="B140" s="5"/>
      <c r="C140" s="5" t="s">
        <v>70</v>
      </c>
      <c r="D140" s="5"/>
      <c r="E140" s="5"/>
      <c r="F140" s="5"/>
      <c r="G140" s="5"/>
      <c r="H140" s="5"/>
      <c r="I140" s="16"/>
      <c r="J140" s="5">
        <f>I140</f>
        <v>0</v>
      </c>
      <c r="K140" s="5"/>
      <c r="L140" s="5"/>
      <c r="M140" s="5"/>
      <c r="N140" s="20"/>
      <c r="O140" s="5"/>
      <c r="P140" s="5"/>
      <c r="Q140" s="5"/>
    </row>
    <row r="141" spans="1:17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">
      <c r="A142" s="5"/>
      <c r="B142" s="5"/>
      <c r="C142" s="5"/>
      <c r="D142" s="6" t="s">
        <v>87</v>
      </c>
      <c r="E142" s="5"/>
      <c r="F142" s="5"/>
      <c r="G142" s="5"/>
      <c r="H142" s="5"/>
      <c r="I142" s="5"/>
      <c r="J142" s="6">
        <f>SUM(J131:J140)</f>
        <v>0</v>
      </c>
      <c r="K142" s="5"/>
      <c r="L142" s="5"/>
      <c r="M142" s="5"/>
      <c r="N142" s="5"/>
      <c r="O142" s="5"/>
      <c r="P142" s="5"/>
      <c r="Q142" s="5"/>
    </row>
    <row r="143" spans="1:17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">
      <c r="A144" s="5"/>
      <c r="B144" s="6" t="s">
        <v>29</v>
      </c>
      <c r="C144" s="5"/>
      <c r="D144" s="5"/>
      <c r="E144" s="5"/>
      <c r="F144" s="5"/>
      <c r="G144" s="5"/>
      <c r="H144" s="7" t="s">
        <v>27</v>
      </c>
      <c r="I144" s="7" t="s">
        <v>28</v>
      </c>
      <c r="J144" s="7" t="s">
        <v>7</v>
      </c>
      <c r="K144" s="2" t="s">
        <v>108</v>
      </c>
      <c r="L144" s="5"/>
      <c r="M144" s="5"/>
      <c r="N144" s="5"/>
      <c r="O144" s="5"/>
      <c r="P144" s="5"/>
      <c r="Q144" s="5"/>
    </row>
    <row r="145" spans="1:17" ht="15">
      <c r="A145" s="5"/>
      <c r="B145" s="5"/>
      <c r="C145" s="5" t="s">
        <v>20</v>
      </c>
      <c r="D145" s="5"/>
      <c r="E145" s="5"/>
      <c r="F145" s="5"/>
      <c r="G145" s="5"/>
      <c r="H145" s="5"/>
      <c r="I145" s="16">
        <v>1000</v>
      </c>
      <c r="J145" s="10">
        <f aca="true" t="shared" si="15" ref="J145:J150">I145</f>
        <v>1000</v>
      </c>
      <c r="K145" s="5"/>
      <c r="L145" s="5"/>
      <c r="M145" s="5"/>
      <c r="N145" s="20" t="s">
        <v>172</v>
      </c>
      <c r="O145" s="5"/>
      <c r="P145" s="5"/>
      <c r="Q145" s="5"/>
    </row>
    <row r="146" spans="1:17" ht="15">
      <c r="A146" s="5"/>
      <c r="B146" s="5"/>
      <c r="C146" s="5" t="s">
        <v>21</v>
      </c>
      <c r="D146" s="5"/>
      <c r="E146" s="5"/>
      <c r="F146" s="5"/>
      <c r="G146" s="5"/>
      <c r="H146" s="5"/>
      <c r="I146" s="16"/>
      <c r="J146" s="10">
        <f t="shared" si="15"/>
        <v>0</v>
      </c>
      <c r="K146" s="5"/>
      <c r="L146" s="5"/>
      <c r="M146" s="5"/>
      <c r="N146" s="20"/>
      <c r="O146" s="5"/>
      <c r="P146" s="5"/>
      <c r="Q146" s="5"/>
    </row>
    <row r="147" spans="1:17" ht="15">
      <c r="A147" s="5"/>
      <c r="B147" s="5"/>
      <c r="C147" s="5" t="s">
        <v>22</v>
      </c>
      <c r="D147" s="5"/>
      <c r="E147" s="5"/>
      <c r="F147" s="5"/>
      <c r="G147" s="5"/>
      <c r="H147" s="5"/>
      <c r="I147" s="16"/>
      <c r="J147" s="10">
        <f t="shared" si="15"/>
        <v>0</v>
      </c>
      <c r="K147" s="5"/>
      <c r="L147" s="5"/>
      <c r="M147" s="5"/>
      <c r="N147" s="20"/>
      <c r="O147" s="5"/>
      <c r="P147" s="5"/>
      <c r="Q147" s="5"/>
    </row>
    <row r="148" spans="1:17" ht="15">
      <c r="A148" s="5"/>
      <c r="B148" s="5"/>
      <c r="C148" s="5" t="s">
        <v>23</v>
      </c>
      <c r="D148" s="5"/>
      <c r="E148" s="5"/>
      <c r="F148" s="5"/>
      <c r="G148" s="5"/>
      <c r="H148" s="5"/>
      <c r="I148" s="16"/>
      <c r="J148" s="10">
        <f t="shared" si="15"/>
        <v>0</v>
      </c>
      <c r="K148" s="5"/>
      <c r="L148" s="5"/>
      <c r="M148" s="5"/>
      <c r="N148" s="20"/>
      <c r="O148" s="5"/>
      <c r="P148" s="5"/>
      <c r="Q148" s="5"/>
    </row>
    <row r="149" spans="1:17" ht="15">
      <c r="A149" s="5"/>
      <c r="B149" s="5"/>
      <c r="C149" s="5" t="s">
        <v>24</v>
      </c>
      <c r="D149" s="5"/>
      <c r="E149" s="5"/>
      <c r="F149" s="5"/>
      <c r="G149" s="5"/>
      <c r="H149" s="5"/>
      <c r="I149" s="16"/>
      <c r="J149" s="10">
        <f t="shared" si="15"/>
        <v>0</v>
      </c>
      <c r="K149" s="5"/>
      <c r="L149" s="5"/>
      <c r="M149" s="5"/>
      <c r="N149" s="20"/>
      <c r="O149" s="5"/>
      <c r="P149" s="5"/>
      <c r="Q149" s="5"/>
    </row>
    <row r="150" spans="1:17" ht="15">
      <c r="A150" s="5"/>
      <c r="B150" s="5"/>
      <c r="C150" s="5" t="s">
        <v>88</v>
      </c>
      <c r="D150" s="5"/>
      <c r="E150" s="5"/>
      <c r="F150" s="5"/>
      <c r="G150" s="5"/>
      <c r="H150" s="5"/>
      <c r="I150" s="16"/>
      <c r="J150" s="10">
        <f t="shared" si="15"/>
        <v>0</v>
      </c>
      <c r="K150" s="5"/>
      <c r="L150" s="5"/>
      <c r="M150" s="5"/>
      <c r="N150" s="20"/>
      <c r="O150" s="5"/>
      <c r="P150" s="5"/>
      <c r="Q150" s="5"/>
    </row>
    <row r="151" spans="1:17" ht="15">
      <c r="A151" s="5"/>
      <c r="B151" s="5"/>
      <c r="C151" s="5"/>
      <c r="D151" s="5"/>
      <c r="E151" s="5"/>
      <c r="F151" s="5"/>
      <c r="G151" s="5"/>
      <c r="H151" s="5"/>
      <c r="I151" s="5"/>
      <c r="J151" s="10"/>
      <c r="K151" s="5"/>
      <c r="L151" s="5"/>
      <c r="M151" s="5"/>
      <c r="N151" s="5"/>
      <c r="O151" s="5"/>
      <c r="P151" s="5"/>
      <c r="Q151" s="5"/>
    </row>
    <row r="152" spans="1:17" ht="15">
      <c r="A152" s="5"/>
      <c r="B152" s="5"/>
      <c r="C152" s="5" t="s">
        <v>117</v>
      </c>
      <c r="D152" s="5"/>
      <c r="E152" s="5"/>
      <c r="F152" s="5"/>
      <c r="G152" s="5" t="s">
        <v>43</v>
      </c>
      <c r="H152" s="5">
        <v>1</v>
      </c>
      <c r="I152" s="16">
        <v>5000</v>
      </c>
      <c r="J152" s="10">
        <f aca="true" t="shared" si="16" ref="J152:J158">H152*I152</f>
        <v>5000</v>
      </c>
      <c r="K152" s="23"/>
      <c r="L152" s="5"/>
      <c r="M152" s="5"/>
      <c r="N152" s="20" t="s">
        <v>179</v>
      </c>
      <c r="O152" s="5"/>
      <c r="P152" s="5"/>
      <c r="Q152" s="5"/>
    </row>
    <row r="153" spans="1:17" ht="15">
      <c r="A153" s="5"/>
      <c r="B153" s="5"/>
      <c r="C153" s="5" t="s">
        <v>118</v>
      </c>
      <c r="D153" s="5"/>
      <c r="E153" s="5"/>
      <c r="F153" s="5"/>
      <c r="G153" s="5" t="s">
        <v>48</v>
      </c>
      <c r="H153" s="5">
        <v>1</v>
      </c>
      <c r="I153" s="16"/>
      <c r="J153" s="10">
        <f t="shared" si="16"/>
        <v>0</v>
      </c>
      <c r="K153" s="5"/>
      <c r="L153" s="5"/>
      <c r="M153" s="5"/>
      <c r="N153" s="20" t="s">
        <v>194</v>
      </c>
      <c r="O153" s="5"/>
      <c r="P153" s="5"/>
      <c r="Q153" s="5"/>
    </row>
    <row r="154" spans="1:17" ht="15">
      <c r="A154" s="5"/>
      <c r="B154" s="5"/>
      <c r="C154" s="5" t="s">
        <v>47</v>
      </c>
      <c r="D154" s="5"/>
      <c r="E154" s="5"/>
      <c r="F154" s="5"/>
      <c r="G154" s="5" t="s">
        <v>48</v>
      </c>
      <c r="H154" s="5">
        <v>1</v>
      </c>
      <c r="I154" s="16"/>
      <c r="J154" s="10">
        <f t="shared" si="16"/>
        <v>0</v>
      </c>
      <c r="K154" s="5"/>
      <c r="L154" s="5"/>
      <c r="M154" s="5"/>
      <c r="N154" s="20" t="s">
        <v>194</v>
      </c>
      <c r="O154" s="5"/>
      <c r="P154" s="5"/>
      <c r="Q154" s="5"/>
    </row>
    <row r="155" spans="1:17" ht="15">
      <c r="A155" s="5"/>
      <c r="B155" s="5"/>
      <c r="C155" s="5" t="s">
        <v>84</v>
      </c>
      <c r="D155" s="5"/>
      <c r="E155" s="5"/>
      <c r="F155" s="5"/>
      <c r="G155" s="5" t="s">
        <v>61</v>
      </c>
      <c r="H155" s="5">
        <v>1</v>
      </c>
      <c r="I155" s="16"/>
      <c r="J155" s="10">
        <f t="shared" si="16"/>
        <v>0</v>
      </c>
      <c r="K155" s="5"/>
      <c r="L155" s="5"/>
      <c r="M155" s="5"/>
      <c r="N155" s="20" t="s">
        <v>195</v>
      </c>
      <c r="O155" s="5"/>
      <c r="P155" s="5"/>
      <c r="Q155" s="5"/>
    </row>
    <row r="156" spans="1:17" ht="15">
      <c r="A156" s="5"/>
      <c r="B156" s="5"/>
      <c r="C156" s="5" t="s">
        <v>85</v>
      </c>
      <c r="D156" s="5"/>
      <c r="E156" s="5"/>
      <c r="F156" s="5"/>
      <c r="G156" s="5" t="s">
        <v>61</v>
      </c>
      <c r="H156" s="5">
        <v>1</v>
      </c>
      <c r="I156" s="16"/>
      <c r="J156" s="10">
        <f t="shared" si="16"/>
        <v>0</v>
      </c>
      <c r="K156" s="5"/>
      <c r="L156" s="5"/>
      <c r="M156" s="5"/>
      <c r="N156" s="20" t="s">
        <v>196</v>
      </c>
      <c r="O156" s="5"/>
      <c r="P156" s="5"/>
      <c r="Q156" s="5"/>
    </row>
    <row r="157" spans="1:17" ht="15">
      <c r="A157" s="5"/>
      <c r="B157" s="5"/>
      <c r="C157" s="5" t="s">
        <v>127</v>
      </c>
      <c r="D157" s="5"/>
      <c r="E157" s="5"/>
      <c r="F157" s="5"/>
      <c r="G157" s="5" t="s">
        <v>61</v>
      </c>
      <c r="H157" s="5">
        <v>1</v>
      </c>
      <c r="I157" s="16"/>
      <c r="J157" s="10">
        <f t="shared" si="16"/>
        <v>0</v>
      </c>
      <c r="K157" s="5"/>
      <c r="L157" s="5"/>
      <c r="M157" s="5"/>
      <c r="N157" s="20" t="s">
        <v>197</v>
      </c>
      <c r="O157" s="5"/>
      <c r="P157" s="5"/>
      <c r="Q157" s="5"/>
    </row>
    <row r="158" spans="1:17" ht="15">
      <c r="A158" s="5"/>
      <c r="B158" s="5"/>
      <c r="C158" s="5" t="s">
        <v>128</v>
      </c>
      <c r="D158" s="5"/>
      <c r="E158" s="5"/>
      <c r="F158" s="5"/>
      <c r="G158" s="5" t="s">
        <v>61</v>
      </c>
      <c r="H158" s="5">
        <v>1</v>
      </c>
      <c r="I158" s="16"/>
      <c r="J158" s="10">
        <f t="shared" si="16"/>
        <v>0</v>
      </c>
      <c r="K158" s="5"/>
      <c r="L158" s="5"/>
      <c r="M158" s="5"/>
      <c r="N158" s="20" t="s">
        <v>198</v>
      </c>
      <c r="O158" s="5"/>
      <c r="P158" s="5"/>
      <c r="Q158" s="5"/>
    </row>
    <row r="159" spans="1:17" ht="15">
      <c r="A159" s="5"/>
      <c r="B159" s="5"/>
      <c r="C159" s="5" t="s">
        <v>49</v>
      </c>
      <c r="D159" s="5"/>
      <c r="E159" s="5"/>
      <c r="F159" s="5"/>
      <c r="G159" s="5" t="s">
        <v>98</v>
      </c>
      <c r="H159" s="5">
        <v>6</v>
      </c>
      <c r="I159" s="17">
        <v>8333.33</v>
      </c>
      <c r="J159" s="10">
        <f>I159</f>
        <v>8333.33</v>
      </c>
      <c r="K159" s="5"/>
      <c r="L159" s="5"/>
      <c r="M159" s="5"/>
      <c r="N159" s="20" t="s">
        <v>199</v>
      </c>
      <c r="O159" s="5"/>
      <c r="P159" s="5"/>
      <c r="Q159" s="5"/>
    </row>
    <row r="160" spans="1:17" ht="15">
      <c r="A160" s="5"/>
      <c r="B160" s="5"/>
      <c r="C160" s="5"/>
      <c r="D160" s="5"/>
      <c r="E160" s="5"/>
      <c r="F160" s="5"/>
      <c r="G160" s="5"/>
      <c r="H160" s="5"/>
      <c r="I160" s="5"/>
      <c r="J160" s="11"/>
      <c r="K160" s="5"/>
      <c r="L160" s="5"/>
      <c r="M160" s="5"/>
      <c r="N160" s="5"/>
      <c r="O160" s="5"/>
      <c r="P160" s="5"/>
      <c r="Q160" s="5"/>
    </row>
    <row r="161" spans="1:17" ht="15">
      <c r="A161" s="5"/>
      <c r="B161" s="5"/>
      <c r="C161" s="5"/>
      <c r="D161" s="6" t="s">
        <v>86</v>
      </c>
      <c r="E161" s="5"/>
      <c r="F161" s="5"/>
      <c r="G161" s="5"/>
      <c r="H161" s="5"/>
      <c r="I161" s="5"/>
      <c r="J161" s="10">
        <f>SUM(J145:J159)</f>
        <v>14333.33</v>
      </c>
      <c r="K161" s="5"/>
      <c r="L161" s="5"/>
      <c r="M161" s="5"/>
      <c r="N161" s="5"/>
      <c r="O161" s="5"/>
      <c r="P161" s="5"/>
      <c r="Q161" s="5"/>
    </row>
    <row r="162" spans="1:17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">
      <c r="A163" s="5"/>
      <c r="B163" s="6" t="s">
        <v>90</v>
      </c>
      <c r="C163" s="5"/>
      <c r="D163" s="6" t="str">
        <f>C44</f>
        <v>Suibtotaal week 1</v>
      </c>
      <c r="E163" s="5"/>
      <c r="F163" s="5"/>
      <c r="G163" s="5"/>
      <c r="H163" s="5"/>
      <c r="I163" s="5"/>
      <c r="J163" s="6">
        <f>M44</f>
        <v>15700</v>
      </c>
      <c r="K163" s="5"/>
      <c r="L163" s="5"/>
      <c r="M163" s="5"/>
      <c r="N163" s="5"/>
      <c r="O163" s="5"/>
      <c r="P163" s="5"/>
      <c r="Q163" s="5"/>
    </row>
    <row r="164" spans="1:17" ht="15">
      <c r="A164" s="5"/>
      <c r="B164" s="5"/>
      <c r="C164" s="5"/>
      <c r="D164" s="6" t="str">
        <f>C58</f>
        <v>Suibtotaal week 2</v>
      </c>
      <c r="E164" s="5"/>
      <c r="F164" s="5"/>
      <c r="G164" s="5"/>
      <c r="H164" s="5"/>
      <c r="I164" s="5"/>
      <c r="J164" s="6">
        <f>M58</f>
        <v>20250</v>
      </c>
      <c r="K164" s="5"/>
      <c r="L164" s="5"/>
      <c r="M164" s="5"/>
      <c r="N164" s="5"/>
      <c r="O164" s="5"/>
      <c r="P164" s="5"/>
      <c r="Q164" s="5"/>
    </row>
    <row r="165" spans="1:17" ht="15">
      <c r="A165" s="5"/>
      <c r="B165" s="5"/>
      <c r="C165" s="5"/>
      <c r="D165" s="6" t="str">
        <f>C71</f>
        <v>Suibtotaal week 3</v>
      </c>
      <c r="E165" s="5"/>
      <c r="F165" s="5"/>
      <c r="G165" s="5"/>
      <c r="H165" s="5"/>
      <c r="I165" s="5"/>
      <c r="J165" s="6">
        <f>M71</f>
        <v>8600</v>
      </c>
      <c r="K165" s="5"/>
      <c r="L165" s="5"/>
      <c r="M165" s="5"/>
      <c r="N165" s="5"/>
      <c r="O165" s="5"/>
      <c r="P165" s="5"/>
      <c r="Q165" s="5"/>
    </row>
    <row r="166" spans="1:17" ht="15">
      <c r="A166" s="5"/>
      <c r="B166" s="5"/>
      <c r="C166" s="5"/>
      <c r="D166" s="6" t="str">
        <f>C82</f>
        <v>Suibtotaal week 4</v>
      </c>
      <c r="E166" s="5"/>
      <c r="F166" s="5"/>
      <c r="G166" s="5"/>
      <c r="H166" s="5"/>
      <c r="I166" s="5"/>
      <c r="J166" s="6">
        <f>M82</f>
        <v>4600</v>
      </c>
      <c r="K166" s="5"/>
      <c r="L166" s="5"/>
      <c r="M166" s="5"/>
      <c r="N166" s="5"/>
      <c r="O166" s="5"/>
      <c r="P166" s="5"/>
      <c r="Q166" s="5"/>
    </row>
    <row r="167" spans="1:17" ht="15">
      <c r="A167" s="5"/>
      <c r="B167" s="5"/>
      <c r="C167" s="5"/>
      <c r="D167" s="6" t="str">
        <f>C94</f>
        <v>Suibtotaal week 5</v>
      </c>
      <c r="E167" s="5"/>
      <c r="F167" s="5"/>
      <c r="G167" s="5"/>
      <c r="H167" s="5"/>
      <c r="I167" s="5"/>
      <c r="J167" s="6">
        <f>M94</f>
        <v>5900</v>
      </c>
      <c r="K167" s="5"/>
      <c r="L167" s="5"/>
      <c r="M167" s="5"/>
      <c r="N167" s="5"/>
      <c r="O167" s="5"/>
      <c r="P167" s="5"/>
      <c r="Q167" s="5"/>
    </row>
    <row r="168" spans="1:17" ht="15">
      <c r="A168" s="5"/>
      <c r="B168" s="5"/>
      <c r="C168" s="5"/>
      <c r="D168" s="6" t="str">
        <f>C105</f>
        <v>Suibtotaal week 6</v>
      </c>
      <c r="E168" s="5"/>
      <c r="F168" s="5"/>
      <c r="G168" s="5"/>
      <c r="H168" s="5"/>
      <c r="I168" s="5"/>
      <c r="J168" s="6">
        <f>M105</f>
        <v>12300</v>
      </c>
      <c r="K168" s="5"/>
      <c r="L168" s="5"/>
      <c r="M168" s="5"/>
      <c r="N168" s="5"/>
      <c r="O168" s="5"/>
      <c r="P168" s="5"/>
      <c r="Q168" s="5"/>
    </row>
    <row r="169" spans="1:17" ht="15">
      <c r="A169" s="5"/>
      <c r="B169" s="5"/>
      <c r="C169" s="5"/>
      <c r="D169" s="6" t="str">
        <f>C114</f>
        <v>Suibtotaal week 7</v>
      </c>
      <c r="E169" s="5"/>
      <c r="F169" s="5"/>
      <c r="G169" s="5"/>
      <c r="H169" s="5"/>
      <c r="I169" s="5"/>
      <c r="J169" s="6">
        <f>M114</f>
        <v>9850</v>
      </c>
      <c r="K169" s="5"/>
      <c r="L169" s="5"/>
      <c r="M169" s="5"/>
      <c r="N169" s="5"/>
      <c r="O169" s="5"/>
      <c r="P169" s="5"/>
      <c r="Q169" s="5"/>
    </row>
    <row r="170" spans="1:17" ht="15">
      <c r="A170" s="5"/>
      <c r="B170" s="5"/>
      <c r="C170" s="5"/>
      <c r="D170" s="6" t="str">
        <f>D142</f>
        <v>Subtotaal strafsancties en boetes</v>
      </c>
      <c r="E170" s="5"/>
      <c r="F170" s="5"/>
      <c r="G170" s="5"/>
      <c r="H170" s="5"/>
      <c r="I170" s="5"/>
      <c r="J170" s="6">
        <f>J142</f>
        <v>0</v>
      </c>
      <c r="K170" s="5"/>
      <c r="L170" s="5"/>
      <c r="M170" s="5"/>
      <c r="N170" s="5"/>
      <c r="O170" s="5"/>
      <c r="P170" s="5"/>
      <c r="Q170" s="5"/>
    </row>
    <row r="171" spans="1:17" ht="15">
      <c r="A171" s="5"/>
      <c r="B171" s="5"/>
      <c r="C171" s="5"/>
      <c r="D171" s="6" t="str">
        <f>D161</f>
        <v>Subtotaal extra inkomsten en meevallers</v>
      </c>
      <c r="E171" s="5"/>
      <c r="F171" s="5"/>
      <c r="G171" s="5"/>
      <c r="H171" s="5"/>
      <c r="I171" s="5"/>
      <c r="J171" s="10">
        <f>J161</f>
        <v>14333.33</v>
      </c>
      <c r="K171" s="5"/>
      <c r="L171" s="5"/>
      <c r="M171" s="5"/>
      <c r="N171" s="5"/>
      <c r="O171" s="5"/>
      <c r="P171" s="5"/>
      <c r="Q171" s="5"/>
    </row>
    <row r="172" spans="1:17" ht="15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5"/>
      <c r="L172" s="5"/>
      <c r="M172" s="5"/>
      <c r="N172" s="5"/>
      <c r="O172" s="5"/>
      <c r="P172" s="5"/>
      <c r="Q172" s="5"/>
    </row>
    <row r="173" spans="1:17" ht="15">
      <c r="A173" s="5"/>
      <c r="B173" s="5"/>
      <c r="C173" s="5"/>
      <c r="D173" s="6" t="s">
        <v>91</v>
      </c>
      <c r="E173" s="5"/>
      <c r="F173" s="5"/>
      <c r="G173" s="5"/>
      <c r="H173" s="5"/>
      <c r="I173" s="5"/>
      <c r="J173" s="10">
        <f>SUM(J163:J171)</f>
        <v>91533.33</v>
      </c>
      <c r="K173" s="5"/>
      <c r="L173" s="5"/>
      <c r="M173" s="5"/>
      <c r="N173" s="5"/>
      <c r="O173" s="5"/>
      <c r="P173" s="5"/>
      <c r="Q173" s="5"/>
    </row>
    <row r="174" spans="1:17" ht="15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5"/>
      <c r="L174" s="5"/>
      <c r="M174" s="5"/>
      <c r="N174" s="5"/>
      <c r="O174" s="5"/>
      <c r="P174" s="5"/>
      <c r="Q174" s="5"/>
    </row>
    <row r="175" spans="1:17" ht="15">
      <c r="A175" s="5"/>
      <c r="B175" s="5"/>
      <c r="C175" s="5"/>
      <c r="D175" s="5"/>
      <c r="E175" s="22" t="s">
        <v>116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5"/>
      <c r="P175" s="5"/>
      <c r="Q175" s="5"/>
    </row>
    <row r="176" spans="1:17" ht="15">
      <c r="A176" s="5"/>
      <c r="B176" s="5"/>
      <c r="C176" s="5"/>
      <c r="D176" s="5"/>
      <c r="E176" s="20" t="s">
        <v>164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5"/>
      <c r="P176" s="5"/>
      <c r="Q176" s="5"/>
    </row>
    <row r="177" spans="1:17" ht="15">
      <c r="A177" s="5"/>
      <c r="B177" s="5"/>
      <c r="C177" s="5"/>
      <c r="D177" s="5"/>
      <c r="E177" s="20" t="s">
        <v>200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5"/>
      <c r="P177" s="5"/>
      <c r="Q177" s="5"/>
    </row>
    <row r="178" spans="1:17" ht="15">
      <c r="A178" s="5"/>
      <c r="B178" s="5"/>
      <c r="C178" s="5"/>
      <c r="D178" s="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5"/>
      <c r="P178" s="5"/>
      <c r="Q178" s="5"/>
    </row>
    <row r="179" spans="1:17" ht="15">
      <c r="A179" s="5"/>
      <c r="B179" s="5"/>
      <c r="C179" s="5"/>
      <c r="D179" s="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5"/>
      <c r="P179" s="5"/>
      <c r="Q179" s="5"/>
    </row>
    <row r="180" spans="1:17" ht="15">
      <c r="A180" s="5"/>
      <c r="B180" s="5"/>
      <c r="C180" s="5"/>
      <c r="D180" s="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5"/>
      <c r="P180" s="5"/>
      <c r="Q180" s="5"/>
    </row>
    <row r="181" spans="1:17" ht="15">
      <c r="A181" s="5"/>
      <c r="B181" s="5"/>
      <c r="C181" s="5"/>
      <c r="D181" s="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5"/>
      <c r="P181" s="5"/>
      <c r="Q181" s="5"/>
    </row>
    <row r="182" spans="1:17" ht="15">
      <c r="A182" s="5"/>
      <c r="B182" s="5"/>
      <c r="C182" s="5"/>
      <c r="D182" s="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5"/>
      <c r="P182" s="5"/>
      <c r="Q182" s="5"/>
    </row>
    <row r="183" spans="1:17" ht="15">
      <c r="A183" s="5"/>
      <c r="B183" s="5"/>
      <c r="C183" s="5"/>
      <c r="D183" s="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5"/>
      <c r="P183" s="5"/>
      <c r="Q183" s="5"/>
    </row>
    <row r="184" spans="1:17" ht="15">
      <c r="A184" s="5"/>
      <c r="B184" s="5"/>
      <c r="C184" s="5"/>
      <c r="D184" s="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5"/>
      <c r="P184" s="5"/>
      <c r="Q184" s="5"/>
    </row>
    <row r="185" spans="1:17" ht="15">
      <c r="A185" s="5"/>
      <c r="B185" s="5"/>
      <c r="C185" s="5"/>
      <c r="D185" s="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5"/>
      <c r="P185" s="5"/>
      <c r="Q185" s="5"/>
    </row>
    <row r="186" spans="1:17" ht="15">
      <c r="A186" s="5"/>
      <c r="B186" s="5"/>
      <c r="C186" s="5"/>
      <c r="D186" s="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5"/>
      <c r="P186" s="5"/>
      <c r="Q186" s="5"/>
    </row>
    <row r="187" spans="1:17" ht="15">
      <c r="A187" s="5"/>
      <c r="B187" s="5"/>
      <c r="C187" s="5"/>
      <c r="D187" s="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5"/>
      <c r="P187" s="5"/>
      <c r="Q187" s="5"/>
    </row>
    <row r="188" spans="1:17" ht="15">
      <c r="A188" s="5"/>
      <c r="B188" s="5"/>
      <c r="C188" s="5"/>
      <c r="D188" s="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5"/>
      <c r="P188" s="5"/>
      <c r="Q188" s="5"/>
    </row>
    <row r="189" spans="1:17" ht="15">
      <c r="A189" s="5"/>
      <c r="B189" s="5"/>
      <c r="C189" s="5"/>
      <c r="D189" s="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5"/>
      <c r="P189" s="5"/>
      <c r="Q189" s="5"/>
    </row>
    <row r="190" spans="1:17" ht="15">
      <c r="A190" s="5"/>
      <c r="B190" s="5"/>
      <c r="C190" s="5"/>
      <c r="D190" s="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5"/>
      <c r="P190" s="5"/>
      <c r="Q190" s="5"/>
    </row>
    <row r="191" spans="1:17" ht="15">
      <c r="A191" s="5"/>
      <c r="B191" s="5"/>
      <c r="C191" s="5"/>
      <c r="D191" s="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5"/>
      <c r="P191" s="5"/>
      <c r="Q191" s="5"/>
    </row>
    <row r="192" spans="1:17" ht="15">
      <c r="A192" s="5"/>
      <c r="B192" s="5"/>
      <c r="C192" s="5"/>
      <c r="D192" s="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5"/>
      <c r="P192" s="5"/>
      <c r="Q192" s="5"/>
    </row>
    <row r="193" spans="1:17" ht="15">
      <c r="A193" s="5"/>
      <c r="B193" s="5"/>
      <c r="C193" s="5"/>
      <c r="D193" s="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5"/>
      <c r="P193" s="5"/>
      <c r="Q193" s="5"/>
    </row>
    <row r="194" spans="1:17" ht="15">
      <c r="A194" s="5"/>
      <c r="B194" s="5"/>
      <c r="C194" s="5"/>
      <c r="D194" s="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5"/>
      <c r="P194" s="5"/>
      <c r="Q194" s="5"/>
    </row>
    <row r="195" spans="1:17" ht="15">
      <c r="A195" s="5"/>
      <c r="B195" s="5"/>
      <c r="C195" s="5"/>
      <c r="D195" s="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5"/>
      <c r="P195" s="5"/>
      <c r="Q195" s="5"/>
    </row>
    <row r="196" spans="1:17" ht="15">
      <c r="A196" s="5"/>
      <c r="B196" s="5"/>
      <c r="C196" s="5"/>
      <c r="D196" s="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5"/>
      <c r="P196" s="5"/>
      <c r="Q196" s="5"/>
    </row>
    <row r="197" spans="1:17" ht="15">
      <c r="A197" s="5"/>
      <c r="B197" s="5"/>
      <c r="C197" s="5"/>
      <c r="D197" s="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5"/>
      <c r="P197" s="5"/>
      <c r="Q197" s="5"/>
    </row>
    <row r="198" spans="1:17" ht="15">
      <c r="A198" s="5"/>
      <c r="B198" s="5"/>
      <c r="C198" s="5"/>
      <c r="D198" s="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5"/>
      <c r="P198" s="5"/>
      <c r="Q198" s="5"/>
    </row>
    <row r="199" spans="1:17" ht="15">
      <c r="A199" s="5"/>
      <c r="B199" s="5"/>
      <c r="C199" s="5"/>
      <c r="D199" s="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5"/>
      <c r="P199" s="5"/>
      <c r="Q199" s="5"/>
    </row>
    <row r="200" spans="1:17" ht="15">
      <c r="A200" s="5"/>
      <c r="B200" s="5"/>
      <c r="C200" s="5"/>
      <c r="D200" s="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5"/>
      <c r="P200" s="5"/>
      <c r="Q200" s="5"/>
    </row>
    <row r="201" spans="1:17" ht="15">
      <c r="A201" s="5"/>
      <c r="B201" s="5"/>
      <c r="C201" s="5"/>
      <c r="D201" s="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5"/>
      <c r="P201" s="5"/>
      <c r="Q201" s="5"/>
    </row>
    <row r="202" spans="1:17" ht="15">
      <c r="A202" s="5"/>
      <c r="B202" s="5"/>
      <c r="C202" s="5"/>
      <c r="D202" s="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5"/>
      <c r="P202" s="5"/>
      <c r="Q202" s="5"/>
    </row>
    <row r="203" spans="1:17" ht="15">
      <c r="A203" s="5"/>
      <c r="B203" s="5"/>
      <c r="C203" s="5"/>
      <c r="D203" s="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5"/>
      <c r="P203" s="5"/>
      <c r="Q203" s="5"/>
    </row>
    <row r="204" spans="1:17" ht="15">
      <c r="A204" s="5"/>
      <c r="B204" s="5"/>
      <c r="C204" s="5"/>
      <c r="D204" s="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5"/>
      <c r="P204" s="5"/>
      <c r="Q204" s="5"/>
    </row>
    <row r="205" spans="1:17" ht="15">
      <c r="A205" s="5"/>
      <c r="B205" s="5"/>
      <c r="C205" s="5"/>
      <c r="D205" s="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5"/>
      <c r="P205" s="5"/>
      <c r="Q205" s="5"/>
    </row>
    <row r="206" spans="1:17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</sheetData>
  <sheetProtection password="DB56"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B6" sqref="B6"/>
    </sheetView>
  </sheetViews>
  <sheetFormatPr defaultColWidth="8.88671875" defaultRowHeight="15"/>
  <sheetData>
    <row r="2" ht="15">
      <c r="B2" t="s">
        <v>112</v>
      </c>
    </row>
    <row r="3" ht="15">
      <c r="B3" t="s">
        <v>113</v>
      </c>
    </row>
    <row r="4" ht="15">
      <c r="B4" t="s">
        <v>114</v>
      </c>
    </row>
    <row r="5" ht="15">
      <c r="B5" s="21" t="s">
        <v>115</v>
      </c>
    </row>
  </sheetData>
  <hyperlinks>
    <hyperlink ref="B5" r:id="rId1" display="ERK.Blaauboer@Windesheim.nl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Windesheim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Worksheet "Beloningen"</dc:subject>
  <dc:creator>Eric Blaauboer</dc:creator>
  <cp:keywords/>
  <dc:description/>
  <cp:lastModifiedBy>s224443</cp:lastModifiedBy>
  <cp:lastPrinted>2003-11-12T00:35:57Z</cp:lastPrinted>
  <dcterms:created xsi:type="dcterms:W3CDTF">2003-11-05T16:54:43Z</dcterms:created>
  <dcterms:modified xsi:type="dcterms:W3CDTF">2005-01-18T14:10:19Z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